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5790" windowHeight="5460" tabRatio="864" firstSheet="1" activeTab="5"/>
  </bookViews>
  <sheets>
    <sheet name="SUMMARY" sheetId="1" r:id="rId1"/>
    <sheet name="Consol PL" sheetId="2" r:id="rId2"/>
    <sheet name="BS" sheetId="3" r:id="rId3"/>
    <sheet name="Statement of Equity" sheetId="4" r:id="rId4"/>
    <sheet name="Cash flow" sheetId="5" r:id="rId5"/>
    <sheet name="NOTE 1" sheetId="6" r:id="rId6"/>
  </sheets>
  <externalReferences>
    <externalReference r:id="rId9"/>
  </externalReferences>
  <definedNames>
    <definedName name="_xlnm.Print_Area" localSheetId="2">'BS'!$A$1:$F$54</definedName>
    <definedName name="_xlnm.Print_Area" localSheetId="4">'Cash flow'!$A$1:$G$40</definedName>
    <definedName name="_xlnm.Print_Area" localSheetId="1">'Consol PL'!$A$1:$L$38</definedName>
    <definedName name="_xlnm.Print_Area" localSheetId="5">'NOTE 1'!$A$4:$L$267</definedName>
    <definedName name="_xlnm.Print_Area" localSheetId="3">'Statement of Equity'!$A$1:$Q$49</definedName>
    <definedName name="_xlnm.Print_Area" localSheetId="0">'SUMMARY'!$A$1:$L$33</definedName>
    <definedName name="_xlnm.Print_Titles" localSheetId="5">'NOTE 1'!$8:$8</definedName>
    <definedName name="TABLE" localSheetId="5">'NOTE 1'!#REF!</definedName>
  </definedNames>
  <calcPr fullCalcOnLoad="1"/>
</workbook>
</file>

<file path=xl/sharedStrings.xml><?xml version="1.0" encoding="utf-8"?>
<sst xmlns="http://schemas.openxmlformats.org/spreadsheetml/2006/main" count="615" uniqueCount="357">
  <si>
    <t>Notes to the Interim Financial Report for the Quarter Ended 30 September 2003</t>
  </si>
  <si>
    <t>There were no other corporate proposals announced or pending completion as at 17 November 2003.</t>
  </si>
  <si>
    <t xml:space="preserve">The status of the contingent liabilities as disclosed in the 2002 Annual Report remains unchanged as at 17 November 2003.  No other contingent liability has arisen since the financial year end. </t>
  </si>
  <si>
    <t>The Group does not have any off balance sheet financial instruments as at 17 November 2003.</t>
  </si>
  <si>
    <t xml:space="preserve">On 31 July 2003, the Court of Appeal ordered that the case between our Subsidiary, Boustead Trading (1985) Sdn Bhd and Zaitun Marketing Sdn Bhd be set down for full trial at a date which is yet to be fixed.   Other than this, the status of the material litigation as disclosed in the 2002 Annual Report remains unchanged as at 17 November 2003.    The Group is not engaged in any other material litigation.  Other than this, the status of the material litigation as disclosed in the 2002 Annual Report remains unchanged as at 17 November 2003.   </t>
  </si>
  <si>
    <t xml:space="preserve">There were no material subsequent events as at 17 November 2003. </t>
  </si>
  <si>
    <t>Segmental Reporting (Cont'd.)</t>
  </si>
  <si>
    <t>On net profit for the period ended 30 September 2002:</t>
  </si>
  <si>
    <t>Details of investments in quoted shares as at 30 September 2003 are as follows:-</t>
  </si>
  <si>
    <t>Purchases or disposals of quoted securities during the current financial period.</t>
  </si>
  <si>
    <t>Quoted investments:</t>
  </si>
  <si>
    <t>Purchases</t>
  </si>
  <si>
    <t>Sale proceeds</t>
  </si>
  <si>
    <t>Profit on disposal</t>
  </si>
  <si>
    <t>Deferred tax asset</t>
  </si>
  <si>
    <t>Prior Year Adjustment</t>
  </si>
  <si>
    <t xml:space="preserve">As </t>
  </si>
  <si>
    <t>Effect</t>
  </si>
  <si>
    <t>previously</t>
  </si>
  <si>
    <t xml:space="preserve">of </t>
  </si>
  <si>
    <t>As</t>
  </si>
  <si>
    <t>reported</t>
  </si>
  <si>
    <t>Change</t>
  </si>
  <si>
    <t>Restated</t>
  </si>
  <si>
    <t>Increase/(decrease)</t>
  </si>
  <si>
    <t>Deferred tax provision</t>
  </si>
  <si>
    <t>Minority interest</t>
  </si>
  <si>
    <t>25.</t>
  </si>
  <si>
    <t xml:space="preserve"> - prior year adjustment (Note 25 )</t>
  </si>
  <si>
    <t>Except for the adoption of MASB Standard No. 25 'Income Taxes', the accounting policies and method of computation adopted by the Group are consistent with those used in the preparation of the Y2002 Audited Financial Statements.</t>
  </si>
  <si>
    <t>Net cash from operating activities</t>
  </si>
  <si>
    <t>Prospect for the current financial period</t>
  </si>
  <si>
    <t>15.</t>
  </si>
  <si>
    <t>16.</t>
  </si>
  <si>
    <t>18.</t>
  </si>
  <si>
    <t>Tax paid</t>
  </si>
  <si>
    <t>UNAUDITED CONDENSED CONSOLIDATED INCOME STATEMENTS</t>
  </si>
  <si>
    <t>UNAUDITED CONDENSED CONSOLIDATED BALANCE SHEETS</t>
  </si>
  <si>
    <t>Net increase in cash and cash equivalents</t>
  </si>
  <si>
    <t>There were no material changes in estimates of amounts reported in the prior interim periods of the current financial year or the previous financial year.</t>
  </si>
  <si>
    <t xml:space="preserve"> - Bank overdrafts</t>
  </si>
  <si>
    <t xml:space="preserve"> - Bankers' acceptances</t>
  </si>
  <si>
    <t xml:space="preserve"> - Revolving credits</t>
  </si>
  <si>
    <t xml:space="preserve"> - Short term loans</t>
  </si>
  <si>
    <t>Short term borrowings (unsecured)</t>
  </si>
  <si>
    <t>Capital expenditure</t>
  </si>
  <si>
    <t/>
  </si>
  <si>
    <t>RM'000</t>
  </si>
  <si>
    <t>Taxation</t>
  </si>
  <si>
    <t>Profit after taxation</t>
  </si>
  <si>
    <t>Minority interests</t>
  </si>
  <si>
    <t>Associates</t>
  </si>
  <si>
    <t>Current</t>
  </si>
  <si>
    <t>Investment properties</t>
  </si>
  <si>
    <t>Development properties</t>
  </si>
  <si>
    <t>Investments</t>
  </si>
  <si>
    <t>Current assets</t>
  </si>
  <si>
    <t>Current liabilities</t>
  </si>
  <si>
    <t>Share capital</t>
  </si>
  <si>
    <t>Reserves</t>
  </si>
  <si>
    <t>1.</t>
  </si>
  <si>
    <t>Shares quoted in Malaysia, at cost</t>
  </si>
  <si>
    <t>Market value of quoted shares</t>
  </si>
  <si>
    <t>Cash and bank balance</t>
  </si>
  <si>
    <t>4</t>
  </si>
  <si>
    <t>5</t>
  </si>
  <si>
    <t>6</t>
  </si>
  <si>
    <t>7</t>
  </si>
  <si>
    <t>9</t>
  </si>
  <si>
    <t>Total investment at carrying value/book value</t>
  </si>
  <si>
    <t>10</t>
  </si>
  <si>
    <t>11</t>
  </si>
  <si>
    <t>12</t>
  </si>
  <si>
    <t>13</t>
  </si>
  <si>
    <t>14</t>
  </si>
  <si>
    <t>Net current liabilities</t>
  </si>
  <si>
    <t>Less:  repayable in 1 year</t>
  </si>
  <si>
    <t>(a)</t>
  </si>
  <si>
    <t xml:space="preserve">   RM'000</t>
  </si>
  <si>
    <t>Non current assets</t>
  </si>
  <si>
    <t>Revenue</t>
  </si>
  <si>
    <t>Inventories</t>
  </si>
  <si>
    <t>Property development in progress</t>
  </si>
  <si>
    <t>Property, plant and equipment</t>
  </si>
  <si>
    <t>Non current liabilities</t>
  </si>
  <si>
    <t>There were no other issuances and repayment of debt and equity securities, share buybacks, share cancellations, shares held as treasury shares and resale of treasury shares in the current financial period.</t>
  </si>
  <si>
    <t>Long Term Loans (unsecured)</t>
  </si>
  <si>
    <t xml:space="preserve"> - Medium term notes </t>
  </si>
  <si>
    <t xml:space="preserve"> - Term loan</t>
  </si>
  <si>
    <t xml:space="preserve"> - Block discounting loans</t>
  </si>
  <si>
    <t xml:space="preserve"> - Current</t>
  </si>
  <si>
    <t xml:space="preserve"> - Deferred</t>
  </si>
  <si>
    <t xml:space="preserve"> - Associates</t>
  </si>
  <si>
    <t>Included above is a long term loan of RM48.26 million (US Dollar: 12.70 million) which is denominated in US Dollar.  All other borrowings are denominated in Ringgit Malaysia.</t>
  </si>
  <si>
    <t xml:space="preserve">Plantation's result is influenced by both CPO prices and FFB crop production.  The cyclical swing in FFB crop production is generally at its lowest in the first half of the year, with gradual increase to peak production towards the second half.    The remainder of the Group's operations are not materially affected by any seasonal or cyclical events.  </t>
  </si>
  <si>
    <t>Total</t>
  </si>
  <si>
    <t xml:space="preserve">- </t>
  </si>
  <si>
    <t>Exchange fluctuation</t>
  </si>
  <si>
    <t>Boustead Holdings Berhad (3871-H)</t>
  </si>
  <si>
    <t>Net profit for the period</t>
  </si>
  <si>
    <t>Operating cost</t>
  </si>
  <si>
    <t>Profit from operations</t>
  </si>
  <si>
    <t>Finance cost</t>
  </si>
  <si>
    <t>Receipts from customers</t>
  </si>
  <si>
    <t>Cash paid to suppliers and employees</t>
  </si>
  <si>
    <t>Investing Activities</t>
  </si>
  <si>
    <t>Financing Activities</t>
  </si>
  <si>
    <t>Transactions with owners</t>
  </si>
  <si>
    <t>Interest paid</t>
  </si>
  <si>
    <t>Foreign currency translation difference</t>
  </si>
  <si>
    <t>Cash and cash equivalent at beginning of period</t>
  </si>
  <si>
    <t>Cash and Cash Equivalent at End of Period</t>
  </si>
  <si>
    <t>1</t>
  </si>
  <si>
    <t>-</t>
  </si>
  <si>
    <t>Unusual items affecting assets, liabilities, equity, net income or cash flows</t>
  </si>
  <si>
    <t>Except as disclosed in the interim financial statements and the accompanying explanatory notes, there were no unusual  items affecting assets, liabilities, equity, net income or cash flows.</t>
  </si>
  <si>
    <t>Change in estimates</t>
  </si>
  <si>
    <t>(i)</t>
  </si>
  <si>
    <t>(ii)</t>
  </si>
  <si>
    <t>2002</t>
  </si>
  <si>
    <t>2001</t>
  </si>
  <si>
    <t>Forward Contracts</t>
  </si>
  <si>
    <t>Foreign Currency Contracts</t>
  </si>
  <si>
    <t>The Group has, in the normal course of business, entered into foreign currency contracts to hedge the Group's purchases and sales in foreign currencies and the contracted rates will be used to convert the foreign currency amounts into Ringgit Malaysia.</t>
  </si>
  <si>
    <t>As restated</t>
  </si>
  <si>
    <t>Other Disclosures</t>
  </si>
  <si>
    <t>Basic earnings per share</t>
  </si>
  <si>
    <t>Interest income</t>
  </si>
  <si>
    <t>Share of results of Associates</t>
  </si>
  <si>
    <t>Profit/(loss) before taxation</t>
  </si>
  <si>
    <t>Profit/(loss) attributable to shareholders</t>
  </si>
  <si>
    <t>Gross dividend per share - sen</t>
  </si>
  <si>
    <t xml:space="preserve">Basic </t>
  </si>
  <si>
    <t xml:space="preserve">Fully diluted </t>
  </si>
  <si>
    <t>Earnings/(loss) per share - sen</t>
  </si>
  <si>
    <t>Net of tax</t>
  </si>
  <si>
    <t>Shareholders' equity</t>
  </si>
  <si>
    <t xml:space="preserve">Net tangible assets per share </t>
  </si>
  <si>
    <t>Borrowings</t>
  </si>
  <si>
    <t>Others</t>
  </si>
  <si>
    <t>Dividend</t>
  </si>
  <si>
    <t>15</t>
  </si>
  <si>
    <t>16</t>
  </si>
  <si>
    <t>20</t>
  </si>
  <si>
    <t xml:space="preserve">RM'000  </t>
  </si>
  <si>
    <t xml:space="preserve">RM'000 </t>
  </si>
  <si>
    <t xml:space="preserve">2002 </t>
  </si>
  <si>
    <t xml:space="preserve">Share </t>
  </si>
  <si>
    <t xml:space="preserve">Capital </t>
  </si>
  <si>
    <t xml:space="preserve">Premium </t>
  </si>
  <si>
    <t xml:space="preserve">Reserve </t>
  </si>
  <si>
    <t xml:space="preserve">Consolidation </t>
  </si>
  <si>
    <t xml:space="preserve">Reserves </t>
  </si>
  <si>
    <t xml:space="preserve">Retained </t>
  </si>
  <si>
    <t xml:space="preserve">Profit </t>
  </si>
  <si>
    <t xml:space="preserve">Total </t>
  </si>
  <si>
    <t>Property, Plant and Equipment</t>
  </si>
  <si>
    <t>(b)</t>
  </si>
  <si>
    <t>(c)</t>
  </si>
  <si>
    <t>2.</t>
  </si>
  <si>
    <t>3.</t>
  </si>
  <si>
    <t>4.</t>
  </si>
  <si>
    <t>5.</t>
  </si>
  <si>
    <t>The Group has, in the normal course of business, entered into future delivery contracts for latex and crude palm oil. (Accounting policy - pending)</t>
  </si>
  <si>
    <t>Profit on Sale of  Investments and Properties</t>
  </si>
  <si>
    <t>Quoted Securities</t>
  </si>
  <si>
    <t>Earnings Per Share</t>
  </si>
  <si>
    <t>Changes in Group Composition</t>
  </si>
  <si>
    <t>Status of Corporate Proposal</t>
  </si>
  <si>
    <t>Issuance and Repayment of Debts and Equity Securities</t>
  </si>
  <si>
    <t>Group Borrowings and Debt Securities</t>
  </si>
  <si>
    <t>Contingent Liabilities</t>
  </si>
  <si>
    <t>Off Balance Sheet Financial Instruments</t>
  </si>
  <si>
    <t>Material Litigation</t>
  </si>
  <si>
    <t>Segmental Reporting</t>
  </si>
  <si>
    <t>Performance Review</t>
  </si>
  <si>
    <t>Material Changes in Quarterly Result Compared to The Results of the Immediate  Preceding Quarter</t>
  </si>
  <si>
    <t>Seasonal or Cyclical Factors</t>
  </si>
  <si>
    <t>6.</t>
  </si>
  <si>
    <t>7.</t>
  </si>
  <si>
    <t>8.</t>
  </si>
  <si>
    <t>9.</t>
  </si>
  <si>
    <t>10.</t>
  </si>
  <si>
    <t>11.</t>
  </si>
  <si>
    <t>Plantation</t>
  </si>
  <si>
    <t>Property</t>
  </si>
  <si>
    <t>Trading</t>
  </si>
  <si>
    <t>Group total sales</t>
  </si>
  <si>
    <t>Inter-segment sales</t>
  </si>
  <si>
    <t>External sales</t>
  </si>
  <si>
    <t>Manufacture</t>
  </si>
  <si>
    <t>Services</t>
  </si>
  <si>
    <t>Result</t>
  </si>
  <si>
    <t>Segment information for the cumulative period is presented in respect of the Group's business segments as follows:</t>
  </si>
  <si>
    <t>Finance &amp; Investment</t>
  </si>
  <si>
    <t>12.</t>
  </si>
  <si>
    <t>13.</t>
  </si>
  <si>
    <t>14.</t>
  </si>
  <si>
    <t>17.</t>
  </si>
  <si>
    <t>19.</t>
  </si>
  <si>
    <t>21.</t>
  </si>
  <si>
    <t>20.</t>
  </si>
  <si>
    <t>The audit report of the preceding audited financial statements was not qualified.</t>
  </si>
  <si>
    <t>Qualification of the Audit Report of Preceding Audited Financial Statements</t>
  </si>
  <si>
    <t>Interest expense</t>
  </si>
  <si>
    <t>Material Subsequent Events</t>
  </si>
  <si>
    <t>Malaysian taxation based on profit for the period</t>
  </si>
  <si>
    <t xml:space="preserve">Segment result </t>
  </si>
  <si>
    <t xml:space="preserve">Share of result of </t>
  </si>
  <si>
    <t>Current Period</t>
  </si>
  <si>
    <t>Cumulative Period</t>
  </si>
  <si>
    <t>UNAUDITED CONDENSED CONSOLIDATED STATEMENT OF CHANGES IN EQUITY</t>
  </si>
  <si>
    <t>Receivables</t>
  </si>
  <si>
    <t>Unsecured short term borrowings</t>
  </si>
  <si>
    <t>Unsecured long term borrowings</t>
  </si>
  <si>
    <t>Elim'n</t>
  </si>
  <si>
    <t>Trade and other payables</t>
  </si>
  <si>
    <t>23.</t>
  </si>
  <si>
    <t>Crop Production</t>
  </si>
  <si>
    <t>Period</t>
  </si>
  <si>
    <t>Cumulative</t>
  </si>
  <si>
    <t>22.</t>
  </si>
  <si>
    <t>FFB - MT</t>
  </si>
  <si>
    <t>Operating Activities</t>
  </si>
  <si>
    <t xml:space="preserve">    - external</t>
  </si>
  <si>
    <t xml:space="preserve">    Associates</t>
  </si>
  <si>
    <t>Loss after taxation</t>
  </si>
  <si>
    <t xml:space="preserve">For the quarter ended </t>
  </si>
  <si>
    <t>The interim financial report is unaudited and has been prepared in compliance with MASB No. 26 "Interim Financial Reporting" and Appendix 9B of the Listing Requirements of KLSE.</t>
  </si>
  <si>
    <t>Basis of Preparation</t>
  </si>
  <si>
    <t>SUMMARY OF FINANCIAL INFORMATION</t>
  </si>
  <si>
    <t>END</t>
  </si>
  <si>
    <t>As at End of Current Quarter</t>
  </si>
  <si>
    <t xml:space="preserve">As at Preceding Financial Year </t>
  </si>
  <si>
    <t>Net Tangible Assets</t>
  </si>
  <si>
    <t>Change in group structure</t>
  </si>
  <si>
    <t>As previously reported</t>
  </si>
  <si>
    <t>Increase</t>
  </si>
  <si>
    <t>The comparative figures for the preceding year's quarter and cumulative period have been amended as follows:</t>
  </si>
  <si>
    <t>Profit on sale of properties</t>
  </si>
  <si>
    <t>Capital Commitments</t>
  </si>
  <si>
    <t>Authorised but not contracted:</t>
  </si>
  <si>
    <t>Authorised and contracted:</t>
  </si>
  <si>
    <t xml:space="preserve">Capital expenditure </t>
  </si>
  <si>
    <t>For the current quarter, the Group registered a pre-tax profit of RM55.71 million (2001: loss of RM7.92 million).  The improvement reflects mainly the performance of the Affin Group, which contributed a pre-tax profit of RM20.48 million (2001: loss of RM38.55 million).  Plantation Division benefited from better palm product prices, and contributed a surplus of RM28.77 million, representing an increase of 50% or RM9.61 million over last year.  Property Division's contribution for the current quarter of RM16.39 million is marginally better than last year.  Manufacturing Division produced a lower surplus of RM4.68 million (2001: RM6.73 million) as lower contributions were recorded by all the operating units as a result of lower margin and lower sales. The Trading and Services Divisions continued to suffer losses.</t>
  </si>
  <si>
    <t>Plantation Statistics</t>
  </si>
  <si>
    <t>Rubber (per kg)</t>
  </si>
  <si>
    <t>Planted areas (hectares)</t>
  </si>
  <si>
    <t>Oil palm - mature</t>
  </si>
  <si>
    <t xml:space="preserve">               - immature</t>
  </si>
  <si>
    <t>Rubber - mature</t>
  </si>
  <si>
    <t>Average Selling Prices (RM)</t>
  </si>
  <si>
    <t>Deferred taxation</t>
  </si>
  <si>
    <t>UNAUDITED CONDENSED CONSOLIDATED CASH FLOW STATEMENT</t>
  </si>
  <si>
    <t>Capital and reserves</t>
  </si>
  <si>
    <t>Analysis of Cash and Cash Equivalents</t>
  </si>
  <si>
    <t>Deposits, cash and bank balances</t>
  </si>
  <si>
    <t>Overdrafts</t>
  </si>
  <si>
    <t>Valuations of investment properties, plant and buildings have been brought forward without amendment from the previous annual report.</t>
  </si>
  <si>
    <t xml:space="preserve">*Share </t>
  </si>
  <si>
    <t xml:space="preserve">*Revaluation </t>
  </si>
  <si>
    <t xml:space="preserve">*Reserve on </t>
  </si>
  <si>
    <t xml:space="preserve">*Statutory </t>
  </si>
  <si>
    <t xml:space="preserve">*Other </t>
  </si>
  <si>
    <r>
      <t>NOTES</t>
    </r>
    <r>
      <rPr>
        <b/>
        <u val="single"/>
        <sz val="20"/>
        <rFont val="Times New Roman"/>
        <family val="1"/>
      </rPr>
      <t xml:space="preserve"> </t>
    </r>
  </si>
  <si>
    <t>Denotes non distributable reserves.</t>
  </si>
  <si>
    <t xml:space="preserve">* </t>
  </si>
  <si>
    <t xml:space="preserve">Note: For full text of the above announcement, please access the KLSE Web site at www.klse.com.my
</t>
  </si>
  <si>
    <t xml:space="preserve">  income statement </t>
  </si>
  <si>
    <t>The Group's effective tax rate for the current financial year-to-date is higher than the statutory rate of tax applicable mainly due to the disallowance for tax purposes of certain expenses, in addition to losses incurred by certain group companies for which group relief is not available in Malaysia.</t>
  </si>
  <si>
    <t>Rubber - Kilos</t>
  </si>
  <si>
    <t>Notes on variance in actual profit and shortfall in profit guarantee</t>
  </si>
  <si>
    <t xml:space="preserve"> Not applicable</t>
  </si>
  <si>
    <t>24.</t>
  </si>
  <si>
    <t>Profit/(loss) after taxation and minority shareholders</t>
  </si>
  <si>
    <t>2003</t>
  </si>
  <si>
    <t>The Unaudited Condensed Consolidated Balance Sheets should be read in conjunction with the Audited Financial Statements for the Year Ended 31 December 2002.</t>
  </si>
  <si>
    <t xml:space="preserve">Net gain not recognised </t>
  </si>
  <si>
    <t xml:space="preserve">  in the income statement:</t>
  </si>
  <si>
    <t xml:space="preserve"> - Islamic bonds</t>
  </si>
  <si>
    <t>The Unaudited Condensed Consolidated Cash Flow Statement should be read in conjunction with the Audited Financial Statements for the Year Ended 31 December 2002.</t>
  </si>
  <si>
    <t>The Unaudited Condensed Consolidated Statements of Changes of Equity should be read in conjunction with the Audited Financial Statements for the Year Ended 31 December 2002.</t>
  </si>
  <si>
    <t>The assumed conversion from the exercise of the options under the ESOS during the period would be antidilutive, and accordingly, the basic and fully diluted loss per share are the same.</t>
  </si>
  <si>
    <t>On 10 March 2003, the Company announced to the Kuala Lumpur Stock Exchange (KLSE), its intention to undertake the following proposals:</t>
  </si>
  <si>
    <t>Earnings per share - sen</t>
  </si>
  <si>
    <t>Profit attributable to shareholders</t>
  </si>
  <si>
    <t>Profit before taxation</t>
  </si>
  <si>
    <t>The Unaudited Condensed Consolidated Income Statements should be read in conjunction with the Audited Financial Statements for the Year Ended 31 December 2002.</t>
  </si>
  <si>
    <t xml:space="preserve">2003 </t>
  </si>
  <si>
    <t xml:space="preserve"> - as restated</t>
  </si>
  <si>
    <t>Group's share of Subsidiary's share premium</t>
  </si>
  <si>
    <t>There were no disposal of properties or unquoted investments  outside the ordinary course of business of the Group for the current period.</t>
  </si>
  <si>
    <t>Under provision in prior years</t>
  </si>
  <si>
    <t>A voluntary offer (VO) to acquire the remaining 43.53% equity interest in Kuala Sidim Berhad (KSB), comprising 54.21 million shares of RM1.00 each for a cash consideration of approximately RM325 million or at RM6.00 per share.</t>
  </si>
  <si>
    <t>FFB (per MT)</t>
  </si>
  <si>
    <t>Palm oil (per MT)</t>
  </si>
  <si>
    <t>Palm kernel (per MT)</t>
  </si>
  <si>
    <t>In accordance with the MASB Standard No.25 "Income Taxes", the Group has changed its accounting policy with respect to the recognition of deferred tax assets and liabilities. The Group now recognises deferred tax liabilities on the full provision basis, and recognises deferred tax asset for all deductible temporary differences when it is probable that sufficient profit will be available to utilise these deductible temporary differences. This change in accounting policy has been adopted retrospectively and has the following effects :</t>
  </si>
  <si>
    <t>On the balance sheet as at 31 December 2002:</t>
  </si>
  <si>
    <t>On shareholders' equity as at 1 January 2002</t>
  </si>
  <si>
    <t>Reserve on acquisition of subsidiary</t>
  </si>
  <si>
    <t xml:space="preserve">2003  </t>
  </si>
  <si>
    <t xml:space="preserve">RM'000                      </t>
  </si>
  <si>
    <t xml:space="preserve">2002  </t>
  </si>
  <si>
    <t xml:space="preserve">31 December  </t>
  </si>
  <si>
    <t>Balance at 1 January 2002</t>
  </si>
  <si>
    <t xml:space="preserve">Balance at 1 January 2003 </t>
  </si>
  <si>
    <t>Net gains/(losses) not recognised in the</t>
  </si>
  <si>
    <t xml:space="preserve"> - as previously reported</t>
  </si>
  <si>
    <t xml:space="preserve"> - exchange fluctuation</t>
  </si>
  <si>
    <t>The Group's effective tax rate for the current quarter is higher than the statutory rate of tax applicable mainly due to the disallowance for tax purposes of certain expenses, in addition to losses incurred by certain group companies for which group relief is not available in Malaysia.</t>
  </si>
  <si>
    <t>Other investment income/(loss)</t>
  </si>
  <si>
    <t xml:space="preserve">Dividend paid </t>
  </si>
  <si>
    <t xml:space="preserve">Reserve on consol on </t>
  </si>
  <si>
    <t>additional investment in a Subsidiary</t>
  </si>
  <si>
    <t xml:space="preserve"> - Short term bridging loan</t>
  </si>
  <si>
    <t>Balance at 30 June 2003</t>
  </si>
  <si>
    <t>Dividend paid</t>
  </si>
  <si>
    <t>Transfer during the period</t>
  </si>
  <si>
    <t>Additional investment in a Subsidiary</t>
  </si>
  <si>
    <t>Other investment result</t>
  </si>
  <si>
    <t>Profit/(loss) before tax</t>
  </si>
  <si>
    <t>Net of tax - Paid</t>
  </si>
  <si>
    <t xml:space="preserve">The proposed bonus issued of up to 149.17 million new bonus shares will be effected by capitalising RM74.59 million from the existing share premium balance available in the Company.   </t>
  </si>
  <si>
    <t xml:space="preserve">On 7 January 2003, our Subsidiary, SCB Developments Berhad issued a total of RM30 million and RM190 million of Islamic Commercial Papers ('CP') and Islamic Bonds ('IB') respectively on 31 December 2002.   The issue of RM80 million Redeemable Convertible Bonds was effected on 7 July 2003.  </t>
  </si>
  <si>
    <t xml:space="preserve"> - Islamic Bonds</t>
  </si>
  <si>
    <t>A final dividend of 10% or 5 sen (2001: 7.5% or 3.8 sen) less tax in respect of the previous financial year was paid on 13 June 2003.</t>
  </si>
  <si>
    <t>For the quarter ended 30 September 2003</t>
  </si>
  <si>
    <t>As at 30 September 2003</t>
  </si>
  <si>
    <t xml:space="preserve">[Restated]  </t>
  </si>
  <si>
    <t xml:space="preserve">Audited  </t>
  </si>
  <si>
    <t>30 September 2003</t>
  </si>
  <si>
    <t>- Change in Group structure</t>
  </si>
  <si>
    <t>Reclassification</t>
  </si>
  <si>
    <t xml:space="preserve">Net (losses)/gains not recognised </t>
  </si>
  <si>
    <t>Issue of shares - ESOS</t>
  </si>
  <si>
    <t>Balance at 30 September 2002</t>
  </si>
  <si>
    <t>Total group borrowings as at 30 September 2003 are as follows:-</t>
  </si>
  <si>
    <t xml:space="preserve"> - Redeemable Convertible Bonds</t>
  </si>
  <si>
    <t>Issue of shares pursuant to ESOS</t>
  </si>
  <si>
    <t>The Group has the following commitments as at 30 September 2003:</t>
  </si>
  <si>
    <t>The Group is not engaged in any other material litigation.</t>
  </si>
  <si>
    <t>The Company had acquired 53,918,751 of the KSB shares, with a remaining 287,000 shares which are yet to be acquired pending resolution of the litigation initiated by the dissenting shareholders.  (Refer  to Note 20b )</t>
  </si>
  <si>
    <t>The Trading Division performed better during the current period to register a turnaround from the corresponding period, mainly due to a sharp decline in provisions which had impacted last year's bottom line.</t>
  </si>
  <si>
    <t>Q1</t>
  </si>
  <si>
    <t>YTD Q2</t>
  </si>
  <si>
    <t>On 7 April 2003, our Subsidiary, Kuala Sidim Berhad entered into a Share Sale Agreement with the vendors of Trunkline Plantations Sdn Bhd (TPSB) namely, IJM Plantations Sdn Bhd and Southern Keratong Plantations Sdn Bhd for the acquisition of the entire issued and paid-up share capital of TPSB comprising 7,000,000 ordinary shares of RM1 each for a cash purchase consideration of RM7,439,923 and the settlement of TPSB's debts to the vendors of RM10,794,427.   All the necessary approvals have been obtained, and the acquisition is expected to complete in the 4th quarter.</t>
  </si>
  <si>
    <t xml:space="preserve">Pursuant to the Voluntary Offer to acquire the remaining shares not already held by the Group ("Offer Shares") in Kuala Sidim Berhad ("KSB"), the Group's shareholding in KSB was increased to 124,234,383 ordinary shares of RM1 each or 99.8% in the issued and paid up capital of KSB. </t>
  </si>
  <si>
    <t xml:space="preserve">For the period ended 30 September 2003, the Group posted an unaudited profit before tax of RM136.13 million representing a 46% improvement over last year's gain of RM93.02 million.   Plantation Division was the major profit contributor with a higher surplus of RM88.08 million, posting an increase of 39% over last year's contribution of RM63.45 million, mainly due to better palm oil prices which averaged RM1,489 per MT (Last year: RM1,247) while FFB crop was also 15% higher than the corresponding period.      </t>
  </si>
  <si>
    <t xml:space="preserve">Property Division's profit for the third quarter of RM19.32 million represented an increase of 27% over the previous quarter due to higher progress billings.  Finance &amp; Investment posted a lower deficit of RM2.86 million during the current quarter, mainly due to an improved performance by Affin.     </t>
  </si>
  <si>
    <t>Although Property divisional revenue fell by 8% from last year, the Division nevertheless registered a 25% increase in pre-tax profit to RM50.65 million due to better margin derived from the sale of land and properties at Mutiara Damansara.   Affin Holdings contributed a surplus of RM22.54 million (Last year: RM24.07 million), while the insurance associate enjoyed satisfactory underwriting results to post better earnings during the current period.   Manufacturing Division's profit contribution of RM13.88 million was 17% lower than the previous year, mainly due to lacklustre results posted by Sissons and Kao.</t>
  </si>
  <si>
    <t>On 3rd September 2003, the Company was served with Originating Summonses from a group of dissenting shareholders of Kuala Sidim Berhad ("KSB") who collectively hold 287,000 shares representing 0.23% of KSB's total paid up share capital.   These dissenting shareholders had requested in the Affidavit served, that Boustead amongst others, shall not be entitled and shall not be bound to acquire the KSB shares at RM6 per share and alternatively, shall be bound to acquire the said shares at a fair price as determined by the High Court.  The Board, after consultation with its legal advisers, is of the opinion that the dissenting shareholders' action has no merits, and the Company has a good defence to the claim.</t>
  </si>
  <si>
    <t>The basic earnings per share for the quarter is calculated by dividing the net profit attributable to ordinary shareholders of RM28,736,000 (2002: loss of RM10,750,000) by the weighted average number of ordinary shares outstanding during the quarter of 272,870,978 (2002: 272,752,645).</t>
  </si>
  <si>
    <r>
      <t xml:space="preserve">The Group's pre-tax profit for the quarter of RM57.86 million was 70% better than the previous quarter's contribution of RM34.12 million.  </t>
    </r>
    <r>
      <rPr>
        <sz val="14"/>
        <rFont val="Times New Roman"/>
        <family val="1"/>
      </rPr>
      <t xml:space="preserve">Plantation Division achieved an average price of RM1,448 per MT for CPO which was slightly lower than the average of RM1,486 achieved during the last quarter.  FFB crop production however was 15% higher at 321,086 MT (Last quarter: 279,798 MT), thus enabling the Division to turn in a pre-tax profit of RM37.33 million for the current quarter which was 47% better than the preceding quarter.   </t>
    </r>
  </si>
  <si>
    <t xml:space="preserve">A one-for-two rights issue of up to 149.17 million shares of RM0.50 each ("Rights Shares") and a subsequent one-for-three bonus issue of up to 149.17 million shares under a proposed capital raising exercise.  The Rights Issue involving the issue of 136,436,822 ordinary shares of RM0.50 each being priced at RM1.60 per share was duly completed on 5 November 2003. </t>
  </si>
  <si>
    <t xml:space="preserve">The Plantation Division will register a reasonable performance for the remainder of the year as palm oil prices which recently staged a recovery, are expected to stay at attractive levels.     Property Development activities are expected to gain momentum having received a boost from the incentives under the  Government's economic stimulus package, to enable the Property Division to contribute significantly towards the Group's bottom line.   </t>
  </si>
  <si>
    <t xml:space="preserve">The Directors have declared an interim dividend of 7.5% or 3.75 sen per share less tax in respect of the year ending 31 December 2003. The dividend was paid on 13 November 2003 to shareholders. </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</si>
</sst>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0.0%"/>
    <numFmt numFmtId="185" formatCode="#,##0.0_);\(#,##0.0\)"/>
    <numFmt numFmtId="186" formatCode="_(* #,##0_);_(* \(#,##0\);_(* &quot;-&quot;??_);_(@_)"/>
    <numFmt numFmtId="187" formatCode="_(* #,##0.0_);_(* \(#,##0.0\);_(* &quot;-&quot;??_);_(@_)"/>
    <numFmt numFmtId="188" formatCode="dd/mmm/yyyy"/>
    <numFmt numFmtId="189" formatCode="#,##0;\(#,##0\)"/>
    <numFmt numFmtId="190" formatCode="0.0"/>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0"/>
    <numFmt numFmtId="198" formatCode="#,##0.0"/>
    <numFmt numFmtId="199" formatCode="#,##0\ ;\)#,##0\)"/>
    <numFmt numFmtId="200" formatCode="#,##0\ ;\(#,##0\)"/>
    <numFmt numFmtId="201" formatCode="_(* #,##0.0_);_(* \(#,##0.0\);_(* &quot;-&quot;_);_(@_)"/>
    <numFmt numFmtId="202" formatCode="#,##0.0;\-#,##0.0"/>
    <numFmt numFmtId="203" formatCode="0.000"/>
    <numFmt numFmtId="204" formatCode="_(* #,##0.0_);_(* \(#,##0.0\);_(* &quot;-&quot;?_);_(@_)"/>
    <numFmt numFmtId="205" formatCode="General_)"/>
    <numFmt numFmtId="206" formatCode="_(* #,##0.000_);_(* \(#,##0.000\);_(* &quot;-&quot;??_);_(@_)"/>
    <numFmt numFmtId="207" formatCode="_(* #,##0.0000_);_(* \(#,##0.0000\);_(* &quot;-&quot;??_);_(@_)"/>
    <numFmt numFmtId="208" formatCode="&quot;RM&quot;#,##0"/>
    <numFmt numFmtId="209" formatCode="#,##0.000_);\(#,##0.000\)"/>
    <numFmt numFmtId="210" formatCode="#,##0.0000_);\(#,##0.0000\)"/>
    <numFmt numFmtId="211" formatCode="mmmm\-yy"/>
    <numFmt numFmtId="212" formatCode="&quot;Yes&quot;;&quot;Yes&quot;;&quot;No&quot;"/>
    <numFmt numFmtId="213" formatCode="&quot;True&quot;;&quot;True&quot;;&quot;False&quot;"/>
    <numFmt numFmtId="214" formatCode="&quot;On&quot;;&quot;On&quot;;&quot;Off&quot;"/>
    <numFmt numFmtId="215" formatCode="[$-409]dddd\,\ mmmm\ dd\,\ yyyy"/>
    <numFmt numFmtId="216" formatCode="[$-409]d\-mmm\-yy;@"/>
    <numFmt numFmtId="217" formatCode="#,##0.0_);[Red]\(#,##0.0\)"/>
    <numFmt numFmtId="218" formatCode="#,##0;[Red]#,##0"/>
    <numFmt numFmtId="219" formatCode="[$€-2]\ #,##0.00_);[Red]\([$€-2]\ #,##0.00\)"/>
    <numFmt numFmtId="220" formatCode="&quot;RM&quot;#,##0.0_);\(&quot;RM&quot;#,##0.0\)"/>
    <numFmt numFmtId="221" formatCode="#,##0_ ;[Red]\-#,##0\ "/>
    <numFmt numFmtId="222" formatCode="[$-409]mmm\-yy;@"/>
    <numFmt numFmtId="223" formatCode="#,##0.0;\(#,##0.0\)"/>
    <numFmt numFmtId="224" formatCode="#,##0.00;\(#,##0.00\)"/>
    <numFmt numFmtId="225" formatCode="_(* #,##0.000_);_(* \(#,##0.000\);_(* &quot;-&quot;???_);_(@_)"/>
  </numFmts>
  <fonts count="40">
    <font>
      <sz val="12"/>
      <name val="Arial"/>
      <family val="0"/>
    </font>
    <font>
      <b/>
      <sz val="12"/>
      <color indexed="8"/>
      <name val="Arial"/>
      <family val="0"/>
    </font>
    <font>
      <b/>
      <u val="single"/>
      <sz val="12"/>
      <color indexed="8"/>
      <name val="Arial"/>
      <family val="0"/>
    </font>
    <font>
      <sz val="10"/>
      <name val="Times New Roman"/>
      <family val="0"/>
    </font>
    <font>
      <sz val="12"/>
      <name val="Times New Roman"/>
      <family val="1"/>
    </font>
    <font>
      <b/>
      <sz val="18"/>
      <color indexed="8"/>
      <name val="Times New Roman"/>
      <family val="1"/>
    </font>
    <font>
      <b/>
      <sz val="14"/>
      <color indexed="8"/>
      <name val="Times New Roman"/>
      <family val="1"/>
    </font>
    <font>
      <b/>
      <sz val="12"/>
      <name val="Times New Roman"/>
      <family val="1"/>
    </font>
    <font>
      <sz val="14"/>
      <name val="Times New Roman"/>
      <family val="1"/>
    </font>
    <font>
      <b/>
      <sz val="14"/>
      <name val="Times New Roman"/>
      <family val="1"/>
    </font>
    <font>
      <b/>
      <sz val="16"/>
      <color indexed="8"/>
      <name val="Times New Roman"/>
      <family val="1"/>
    </font>
    <font>
      <sz val="16"/>
      <name val="Times New Roman"/>
      <family val="1"/>
    </font>
    <font>
      <b/>
      <sz val="16"/>
      <name val="Times New Roman"/>
      <family val="1"/>
    </font>
    <font>
      <b/>
      <sz val="10"/>
      <name val="Times New Roman"/>
      <family val="1"/>
    </font>
    <font>
      <sz val="16"/>
      <name val="Arial"/>
      <family val="0"/>
    </font>
    <font>
      <u val="single"/>
      <sz val="9"/>
      <color indexed="12"/>
      <name val="Arial"/>
      <family val="0"/>
    </font>
    <font>
      <b/>
      <sz val="13"/>
      <name val="Times New Roman"/>
      <family val="1"/>
    </font>
    <font>
      <u val="single"/>
      <sz val="9.6"/>
      <color indexed="36"/>
      <name val="Arial"/>
      <family val="0"/>
    </font>
    <font>
      <b/>
      <sz val="22"/>
      <color indexed="10"/>
      <name val="Times New Roman"/>
      <family val="1"/>
    </font>
    <font>
      <sz val="18"/>
      <name val="Times New Roman"/>
      <family val="1"/>
    </font>
    <font>
      <sz val="8"/>
      <name val="Arial"/>
      <family val="0"/>
    </font>
    <font>
      <sz val="18"/>
      <color indexed="8"/>
      <name val="Times New Roman"/>
      <family val="1"/>
    </font>
    <font>
      <sz val="18"/>
      <name val="Arial"/>
      <family val="0"/>
    </font>
    <font>
      <b/>
      <sz val="18"/>
      <name val="Times New Roman"/>
      <family val="1"/>
    </font>
    <font>
      <sz val="14"/>
      <name val="Arial"/>
      <family val="0"/>
    </font>
    <font>
      <b/>
      <sz val="14"/>
      <color indexed="10"/>
      <name val="Times New Roman"/>
      <family val="1"/>
    </font>
    <font>
      <b/>
      <u val="single"/>
      <sz val="14"/>
      <name val="Times New Roman"/>
      <family val="1"/>
    </font>
    <font>
      <b/>
      <sz val="20"/>
      <name val="Times New Roman"/>
      <family val="1"/>
    </font>
    <font>
      <b/>
      <sz val="20"/>
      <color indexed="8"/>
      <name val="Times New Roman"/>
      <family val="1"/>
    </font>
    <font>
      <sz val="20"/>
      <name val="Times New Roman"/>
      <family val="1"/>
    </font>
    <font>
      <b/>
      <sz val="24"/>
      <color indexed="8"/>
      <name val="Times New Roman"/>
      <family val="1"/>
    </font>
    <font>
      <sz val="24"/>
      <name val="Times New Roman"/>
      <family val="1"/>
    </font>
    <font>
      <b/>
      <sz val="22"/>
      <color indexed="8"/>
      <name val="Times New Roman"/>
      <family val="1"/>
    </font>
    <font>
      <b/>
      <sz val="24"/>
      <name val="Times New Roman"/>
      <family val="1"/>
    </font>
    <font>
      <b/>
      <sz val="10"/>
      <color indexed="8"/>
      <name val="Arial"/>
      <family val="2"/>
    </font>
    <font>
      <sz val="10"/>
      <color indexed="8"/>
      <name val="Times New Roman"/>
      <family val="1"/>
    </font>
    <font>
      <b/>
      <u val="single"/>
      <sz val="20"/>
      <name val="Times New Roman"/>
      <family val="1"/>
    </font>
    <font>
      <sz val="14"/>
      <color indexed="8"/>
      <name val="Times New Roman"/>
      <family val="1"/>
    </font>
    <font>
      <b/>
      <sz val="14"/>
      <name val="Arial"/>
      <family val="0"/>
    </font>
    <font>
      <i/>
      <sz val="14"/>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style="medium"/>
      <bottom style="thin"/>
    </border>
  </borders>
  <cellStyleXfs count="24">
    <xf numFmtId="37" fontId="0" fillId="2" borderId="0">
      <alignment/>
      <protection/>
    </xf>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37"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37" fontId="0" fillId="2" borderId="0">
      <alignment/>
      <protection/>
    </xf>
    <xf numFmtId="0" fontId="4" fillId="0" borderId="0">
      <alignment/>
      <protection/>
    </xf>
    <xf numFmtId="9" fontId="4" fillId="0" borderId="0" applyFont="0" applyFill="0" applyBorder="0" applyAlignment="0" applyProtection="0"/>
  </cellStyleXfs>
  <cellXfs count="596">
    <xf numFmtId="37" fontId="0" fillId="2" borderId="0" xfId="0" applyNumberFormat="1" applyAlignment="1">
      <alignment/>
    </xf>
    <xf numFmtId="37" fontId="4" fillId="0" borderId="0" xfId="0" applyNumberFormat="1" applyFont="1" applyFill="1" applyAlignment="1">
      <alignment/>
    </xf>
    <xf numFmtId="37" fontId="8" fillId="0" borderId="0" xfId="0" applyNumberFormat="1" applyFont="1" applyFill="1" applyAlignment="1">
      <alignment/>
    </xf>
    <xf numFmtId="37" fontId="4" fillId="0" borderId="0" xfId="0" applyNumberFormat="1" applyFont="1" applyFill="1" applyBorder="1" applyAlignment="1">
      <alignment/>
    </xf>
    <xf numFmtId="37" fontId="0" fillId="0" borderId="0" xfId="0" applyNumberFormat="1" applyFill="1" applyAlignment="1">
      <alignment/>
    </xf>
    <xf numFmtId="37" fontId="10" fillId="0" borderId="0" xfId="0" applyNumberFormat="1" applyFont="1" applyFill="1" applyAlignment="1">
      <alignment/>
    </xf>
    <xf numFmtId="37" fontId="11" fillId="0" borderId="0" xfId="0" applyNumberFormat="1" applyFont="1" applyFill="1" applyAlignment="1">
      <alignment/>
    </xf>
    <xf numFmtId="37" fontId="5" fillId="0" borderId="0" xfId="0" applyNumberFormat="1" applyFont="1" applyFill="1" applyAlignment="1">
      <alignment horizontal="center"/>
    </xf>
    <xf numFmtId="37" fontId="7" fillId="0" borderId="0" xfId="0" applyNumberFormat="1" applyFont="1" applyFill="1" applyAlignment="1">
      <alignment horizontal="center"/>
    </xf>
    <xf numFmtId="37" fontId="9" fillId="0" borderId="0" xfId="0" applyNumberFormat="1" applyFont="1" applyFill="1" applyAlignment="1">
      <alignment horizontal="center"/>
    </xf>
    <xf numFmtId="37" fontId="8" fillId="0" borderId="0" xfId="0" applyNumberFormat="1" applyFont="1" applyFill="1" applyAlignment="1">
      <alignment horizontal="centerContinuous"/>
    </xf>
    <xf numFmtId="37" fontId="8" fillId="0" borderId="0" xfId="0" applyNumberFormat="1" applyFont="1" applyFill="1" applyAlignment="1">
      <alignment horizontal="center"/>
    </xf>
    <xf numFmtId="37" fontId="8" fillId="0" borderId="0" xfId="0" applyNumberFormat="1" applyFont="1" applyFill="1" applyBorder="1" applyAlignment="1">
      <alignment/>
    </xf>
    <xf numFmtId="37" fontId="23" fillId="0" borderId="0" xfId="0" applyNumberFormat="1" applyFont="1" applyFill="1" applyAlignment="1">
      <alignment horizontal="justify" wrapText="1"/>
    </xf>
    <xf numFmtId="38" fontId="8" fillId="0" borderId="0" xfId="0" applyNumberFormat="1" applyFont="1" applyFill="1" applyAlignment="1">
      <alignment/>
    </xf>
    <xf numFmtId="38" fontId="4" fillId="0" borderId="0" xfId="0" applyNumberFormat="1" applyFont="1" applyFill="1" applyAlignment="1">
      <alignment/>
    </xf>
    <xf numFmtId="38" fontId="16" fillId="0" borderId="0" xfId="0" applyNumberFormat="1" applyFont="1" applyFill="1" applyAlignment="1">
      <alignment horizontal="right"/>
    </xf>
    <xf numFmtId="38" fontId="9" fillId="0" borderId="0" xfId="0" applyNumberFormat="1" applyFont="1" applyFill="1" applyAlignment="1">
      <alignment horizontal="right"/>
    </xf>
    <xf numFmtId="38" fontId="3" fillId="0" borderId="0" xfId="0" applyNumberFormat="1" applyFont="1" applyFill="1" applyAlignment="1">
      <alignment/>
    </xf>
    <xf numFmtId="38" fontId="7" fillId="0" borderId="0" xfId="0" applyNumberFormat="1" applyFont="1" applyFill="1" applyAlignment="1">
      <alignment horizontal="right"/>
    </xf>
    <xf numFmtId="38" fontId="9" fillId="0" borderId="0" xfId="0" applyNumberFormat="1" applyFont="1" applyFill="1" applyAlignment="1">
      <alignment/>
    </xf>
    <xf numFmtId="38" fontId="7" fillId="0" borderId="0" xfId="0" applyNumberFormat="1" applyFont="1" applyFill="1" applyAlignment="1">
      <alignment/>
    </xf>
    <xf numFmtId="38" fontId="8" fillId="0" borderId="0" xfId="0" applyNumberFormat="1" applyFont="1" applyFill="1" applyBorder="1" applyAlignment="1">
      <alignment/>
    </xf>
    <xf numFmtId="38" fontId="8" fillId="0" borderId="0" xfId="0" applyNumberFormat="1" applyFont="1" applyFill="1" applyAlignment="1" quotePrefix="1">
      <alignment/>
    </xf>
    <xf numFmtId="38" fontId="8" fillId="0" borderId="0" xfId="0" applyNumberFormat="1" applyFont="1" applyFill="1" applyAlignment="1">
      <alignment horizontal="right"/>
    </xf>
    <xf numFmtId="38" fontId="4" fillId="0" borderId="0" xfId="0" applyNumberFormat="1" applyFont="1" applyFill="1" applyBorder="1" applyAlignment="1">
      <alignment/>
    </xf>
    <xf numFmtId="38" fontId="8" fillId="0" borderId="0" xfId="0" applyNumberFormat="1" applyFont="1" applyFill="1" applyAlignment="1">
      <alignment wrapText="1"/>
    </xf>
    <xf numFmtId="38" fontId="8" fillId="0" borderId="0" xfId="15" applyNumberFormat="1" applyFont="1" applyFill="1" applyAlignment="1" quotePrefix="1">
      <alignment horizontal="right"/>
    </xf>
    <xf numFmtId="38" fontId="8" fillId="0" borderId="0" xfId="15" applyNumberFormat="1" applyFont="1" applyFill="1" applyAlignment="1">
      <alignment/>
    </xf>
    <xf numFmtId="38" fontId="8" fillId="0" borderId="0" xfId="0" applyNumberFormat="1" applyFont="1" applyFill="1" applyAlignment="1" quotePrefix="1">
      <alignment horizontal="right"/>
    </xf>
    <xf numFmtId="38" fontId="8" fillId="0" borderId="1" xfId="0" applyNumberFormat="1" applyFont="1" applyFill="1" applyBorder="1" applyAlignment="1">
      <alignment/>
    </xf>
    <xf numFmtId="38" fontId="12" fillId="0" borderId="0" xfId="0" applyNumberFormat="1" applyFont="1" applyFill="1" applyAlignment="1">
      <alignment/>
    </xf>
    <xf numFmtId="38" fontId="13" fillId="0" borderId="0" xfId="0" applyNumberFormat="1" applyFont="1" applyFill="1" applyAlignment="1">
      <alignment/>
    </xf>
    <xf numFmtId="38" fontId="4" fillId="0" borderId="0" xfId="0" applyNumberFormat="1" applyFont="1" applyFill="1" applyAlignment="1" quotePrefix="1">
      <alignment/>
    </xf>
    <xf numFmtId="37" fontId="19" fillId="0" borderId="0" xfId="0" applyNumberFormat="1" applyFont="1" applyFill="1" applyAlignment="1">
      <alignment/>
    </xf>
    <xf numFmtId="37" fontId="21" fillId="0" borderId="0" xfId="0" applyNumberFormat="1" applyFont="1" applyFill="1" applyAlignment="1">
      <alignment/>
    </xf>
    <xf numFmtId="37" fontId="5" fillId="0" borderId="0" xfId="0" applyNumberFormat="1" applyFont="1" applyFill="1" applyAlignment="1">
      <alignment/>
    </xf>
    <xf numFmtId="37" fontId="5" fillId="0" borderId="0" xfId="0" applyNumberFormat="1" applyFont="1" applyFill="1" applyBorder="1" applyAlignment="1">
      <alignment/>
    </xf>
    <xf numFmtId="37" fontId="19" fillId="0" borderId="0" xfId="0" applyNumberFormat="1" applyFont="1" applyFill="1" applyBorder="1" applyAlignment="1">
      <alignment/>
    </xf>
    <xf numFmtId="37" fontId="22" fillId="0" borderId="0" xfId="0" applyNumberFormat="1" applyFont="1" applyFill="1" applyBorder="1" applyAlignment="1">
      <alignment/>
    </xf>
    <xf numFmtId="37" fontId="19" fillId="0" borderId="2" xfId="0" applyNumberFormat="1" applyFont="1" applyFill="1" applyBorder="1" applyAlignment="1">
      <alignment/>
    </xf>
    <xf numFmtId="37" fontId="22" fillId="0" borderId="2" xfId="0" applyNumberFormat="1" applyFont="1" applyFill="1" applyBorder="1" applyAlignment="1">
      <alignment/>
    </xf>
    <xf numFmtId="37" fontId="19" fillId="0" borderId="3" xfId="0" applyNumberFormat="1" applyFont="1" applyFill="1" applyBorder="1" applyAlignment="1">
      <alignment/>
    </xf>
    <xf numFmtId="37" fontId="22" fillId="0" borderId="0" xfId="0" applyNumberFormat="1" applyFont="1" applyFill="1" applyAlignment="1">
      <alignment/>
    </xf>
    <xf numFmtId="37" fontId="19" fillId="0" borderId="0" xfId="0" applyNumberFormat="1" applyFont="1" applyFill="1" applyAlignment="1">
      <alignment vertical="center"/>
    </xf>
    <xf numFmtId="37" fontId="19" fillId="0" borderId="0" xfId="0" applyNumberFormat="1" applyFont="1" applyFill="1" applyAlignment="1">
      <alignment wrapText="1"/>
    </xf>
    <xf numFmtId="41" fontId="23" fillId="0" borderId="0" xfId="0" applyNumberFormat="1" applyFont="1" applyFill="1" applyBorder="1" applyAlignment="1">
      <alignment/>
    </xf>
    <xf numFmtId="37" fontId="5" fillId="0" borderId="0" xfId="0" applyNumberFormat="1" applyFont="1" applyFill="1" applyAlignment="1">
      <alignment vertical="center"/>
    </xf>
    <xf numFmtId="37" fontId="19" fillId="0" borderId="0" xfId="0" applyNumberFormat="1" applyFont="1" applyFill="1" applyBorder="1" applyAlignment="1">
      <alignment vertical="center"/>
    </xf>
    <xf numFmtId="37" fontId="19" fillId="0" borderId="0" xfId="0" applyNumberFormat="1" applyFont="1" applyFill="1" applyAlignment="1" quotePrefix="1">
      <alignment/>
    </xf>
    <xf numFmtId="37" fontId="19" fillId="0" borderId="0" xfId="0" applyNumberFormat="1" applyFont="1" applyFill="1" applyAlignment="1">
      <alignment horizontal="justify"/>
    </xf>
    <xf numFmtId="43" fontId="19" fillId="0" borderId="2" xfId="15" applyFont="1" applyFill="1" applyBorder="1" applyAlignment="1">
      <alignment/>
    </xf>
    <xf numFmtId="37" fontId="19" fillId="0" borderId="0" xfId="0" applyNumberFormat="1" applyFont="1" applyFill="1" applyAlignment="1">
      <alignment horizontal="justify" wrapText="1"/>
    </xf>
    <xf numFmtId="37" fontId="5" fillId="0" borderId="0" xfId="0" applyNumberFormat="1" applyFont="1" applyFill="1" applyAlignment="1">
      <alignment horizontal="right"/>
    </xf>
    <xf numFmtId="37" fontId="23" fillId="0" borderId="0" xfId="0" applyNumberFormat="1" applyFont="1" applyFill="1" applyAlignment="1">
      <alignment/>
    </xf>
    <xf numFmtId="37" fontId="21" fillId="0" borderId="0" xfId="0" applyNumberFormat="1" applyFont="1" applyFill="1" applyBorder="1" applyAlignment="1">
      <alignment/>
    </xf>
    <xf numFmtId="37" fontId="21" fillId="0" borderId="2" xfId="0" applyNumberFormat="1" applyFont="1" applyFill="1" applyBorder="1" applyAlignment="1">
      <alignment/>
    </xf>
    <xf numFmtId="37" fontId="21" fillId="0" borderId="3" xfId="0" applyNumberFormat="1" applyFont="1" applyFill="1" applyBorder="1" applyAlignment="1">
      <alignment/>
    </xf>
    <xf numFmtId="41" fontId="19" fillId="0" borderId="0" xfId="0" applyNumberFormat="1" applyFont="1" applyFill="1" applyBorder="1" applyAlignment="1">
      <alignment/>
    </xf>
    <xf numFmtId="37" fontId="21" fillId="0" borderId="0" xfId="0" applyNumberFormat="1" applyFont="1" applyFill="1" applyBorder="1" applyAlignment="1">
      <alignment vertical="center"/>
    </xf>
    <xf numFmtId="41" fontId="21" fillId="0" borderId="0" xfId="0" applyNumberFormat="1" applyFont="1" applyFill="1" applyBorder="1" applyAlignment="1">
      <alignment vertical="center"/>
    </xf>
    <xf numFmtId="37" fontId="21" fillId="0" borderId="0" xfId="0" applyNumberFormat="1" applyFont="1" applyFill="1" applyAlignment="1">
      <alignment vertical="center"/>
    </xf>
    <xf numFmtId="43" fontId="21" fillId="0" borderId="2" xfId="15" applyFont="1" applyFill="1" applyBorder="1" applyAlignment="1">
      <alignment/>
    </xf>
    <xf numFmtId="37" fontId="0" fillId="0" borderId="0" xfId="0" applyNumberFormat="1" applyFont="1" applyFill="1" applyAlignment="1">
      <alignment/>
    </xf>
    <xf numFmtId="37" fontId="7" fillId="0" borderId="0" xfId="0" applyNumberFormat="1" applyFont="1" applyFill="1" applyAlignment="1">
      <alignment/>
    </xf>
    <xf numFmtId="37" fontId="19" fillId="0" borderId="0" xfId="0" applyNumberFormat="1" applyFont="1" applyFill="1" applyAlignment="1">
      <alignment/>
    </xf>
    <xf numFmtId="37" fontId="19" fillId="0" borderId="0" xfId="0" applyNumberFormat="1" applyFont="1" applyFill="1" applyBorder="1" applyAlignment="1">
      <alignment/>
    </xf>
    <xf numFmtId="37" fontId="19" fillId="0" borderId="2" xfId="0" applyNumberFormat="1" applyFont="1" applyFill="1" applyBorder="1" applyAlignment="1">
      <alignment vertical="center"/>
    </xf>
    <xf numFmtId="37" fontId="22" fillId="0" borderId="0" xfId="0" applyNumberFormat="1" applyFont="1" applyFill="1" applyBorder="1" applyAlignment="1">
      <alignment vertical="center"/>
    </xf>
    <xf numFmtId="38" fontId="13" fillId="0" borderId="0" xfId="0" applyNumberFormat="1" applyFont="1" applyFill="1" applyAlignment="1">
      <alignment horizontal="right"/>
    </xf>
    <xf numFmtId="37" fontId="19" fillId="0" borderId="0" xfId="0" applyNumberFormat="1" applyFont="1" applyFill="1" applyBorder="1" applyAlignment="1">
      <alignment horizontal="right"/>
    </xf>
    <xf numFmtId="41" fontId="19" fillId="0" borderId="0" xfId="0" applyNumberFormat="1" applyFont="1" applyFill="1" applyBorder="1" applyAlignment="1">
      <alignment horizontal="right"/>
    </xf>
    <xf numFmtId="37" fontId="28" fillId="0" borderId="0" xfId="0" applyNumberFormat="1" applyFont="1" applyFill="1" applyAlignment="1">
      <alignment horizontal="center"/>
    </xf>
    <xf numFmtId="37" fontId="28" fillId="0" borderId="0" xfId="0" applyNumberFormat="1" applyFont="1" applyFill="1" applyAlignment="1">
      <alignment horizontal="right"/>
    </xf>
    <xf numFmtId="37" fontId="29" fillId="0" borderId="0" xfId="0" applyNumberFormat="1" applyFont="1" applyFill="1" applyAlignment="1">
      <alignment/>
    </xf>
    <xf numFmtId="188" fontId="27" fillId="0" borderId="0" xfId="0" applyNumberFormat="1" applyFont="1" applyFill="1" applyAlignment="1" quotePrefix="1">
      <alignment horizontal="center"/>
    </xf>
    <xf numFmtId="188" fontId="27" fillId="0" borderId="0" xfId="0" applyNumberFormat="1" applyFont="1" applyFill="1" applyAlignment="1">
      <alignment horizontal="center"/>
    </xf>
    <xf numFmtId="37" fontId="30" fillId="0" borderId="0" xfId="0" applyNumberFormat="1" applyFont="1" applyFill="1" applyAlignment="1">
      <alignment horizontal="center"/>
    </xf>
    <xf numFmtId="37" fontId="31" fillId="0" borderId="0" xfId="0" applyNumberFormat="1" applyFont="1" applyFill="1" applyAlignment="1">
      <alignment/>
    </xf>
    <xf numFmtId="37" fontId="5" fillId="0" borderId="0" xfId="0" applyNumberFormat="1" applyFont="1" applyFill="1" applyAlignment="1">
      <alignment horizontal="justify" vertical="center" wrapText="1"/>
    </xf>
    <xf numFmtId="188" fontId="27" fillId="0" borderId="0" xfId="0" applyNumberFormat="1" applyFont="1" applyFill="1" applyAlignment="1">
      <alignment horizontal="right"/>
    </xf>
    <xf numFmtId="37" fontId="19" fillId="0" borderId="4" xfId="0" applyNumberFormat="1" applyFont="1" applyFill="1" applyBorder="1" applyAlignment="1">
      <alignment/>
    </xf>
    <xf numFmtId="37" fontId="22" fillId="0" borderId="4" xfId="0" applyNumberFormat="1" applyFont="1" applyFill="1" applyBorder="1" applyAlignment="1">
      <alignment/>
    </xf>
    <xf numFmtId="37" fontId="19" fillId="0" borderId="1" xfId="0" applyNumberFormat="1" applyFont="1" applyFill="1" applyBorder="1" applyAlignment="1">
      <alignment vertical="center"/>
    </xf>
    <xf numFmtId="37" fontId="21" fillId="0" borderId="1" xfId="0" applyNumberFormat="1" applyFont="1" applyFill="1" applyBorder="1" applyAlignment="1">
      <alignment vertical="center"/>
    </xf>
    <xf numFmtId="37" fontId="22" fillId="0" borderId="1" xfId="0" applyNumberFormat="1" applyFont="1" applyFill="1" applyBorder="1" applyAlignment="1">
      <alignment vertical="center"/>
    </xf>
    <xf numFmtId="188" fontId="27" fillId="0" borderId="0" xfId="0" applyNumberFormat="1" applyFont="1" applyFill="1" applyBorder="1" applyAlignment="1" quotePrefix="1">
      <alignment horizontal="right"/>
    </xf>
    <xf numFmtId="188" fontId="27" fillId="0" borderId="0" xfId="0" applyNumberFormat="1" applyFont="1" applyFill="1" applyBorder="1" applyAlignment="1">
      <alignment horizontal="center"/>
    </xf>
    <xf numFmtId="37" fontId="32" fillId="0" borderId="0" xfId="0" applyNumberFormat="1" applyFont="1" applyFill="1" applyAlignment="1">
      <alignment horizontal="left"/>
    </xf>
    <xf numFmtId="37" fontId="19" fillId="0" borderId="0" xfId="0" applyNumberFormat="1" applyFont="1" applyFill="1" applyAlignment="1">
      <alignment horizontal="center"/>
    </xf>
    <xf numFmtId="37" fontId="23" fillId="0" borderId="0" xfId="0" applyNumberFormat="1" applyFont="1" applyFill="1" applyAlignment="1">
      <alignment horizontal="right"/>
    </xf>
    <xf numFmtId="37" fontId="23" fillId="0" borderId="0" xfId="0" applyNumberFormat="1" applyFont="1" applyFill="1" applyAlignment="1">
      <alignment horizontal="center"/>
    </xf>
    <xf numFmtId="37" fontId="19" fillId="0" borderId="0" xfId="0" applyNumberFormat="1" applyFont="1" applyFill="1" applyAlignment="1">
      <alignment horizontal="centerContinuous"/>
    </xf>
    <xf numFmtId="188" fontId="23" fillId="0" borderId="0" xfId="0" applyNumberFormat="1" applyFont="1" applyFill="1" applyAlignment="1" quotePrefix="1">
      <alignment horizontal="right"/>
    </xf>
    <xf numFmtId="188" fontId="23" fillId="0" borderId="0" xfId="0" applyNumberFormat="1" applyFont="1" applyFill="1" applyAlignment="1" quotePrefix="1">
      <alignment horizontal="center"/>
    </xf>
    <xf numFmtId="1" fontId="23" fillId="0" borderId="0" xfId="0" applyNumberFormat="1" applyFont="1" applyFill="1" applyBorder="1" applyAlignment="1" applyProtection="1">
      <alignment horizontal="left"/>
      <protection locked="0"/>
    </xf>
    <xf numFmtId="1" fontId="19" fillId="0" borderId="0" xfId="0" applyNumberFormat="1" applyFont="1" applyFill="1" applyBorder="1" applyAlignment="1" applyProtection="1">
      <alignment horizontal="left"/>
      <protection locked="0"/>
    </xf>
    <xf numFmtId="186" fontId="21" fillId="0" borderId="0" xfId="0" applyNumberFormat="1" applyFont="1" applyFill="1" applyBorder="1" applyAlignment="1">
      <alignment/>
    </xf>
    <xf numFmtId="37" fontId="19" fillId="0" borderId="0" xfId="0" applyNumberFormat="1" applyFont="1" applyFill="1" applyAlignment="1">
      <alignment horizontal="center" vertical="center"/>
    </xf>
    <xf numFmtId="37" fontId="23" fillId="0" borderId="0" xfId="0" applyNumberFormat="1" applyFont="1" applyFill="1" applyAlignment="1">
      <alignment horizontal="center" vertical="center"/>
    </xf>
    <xf numFmtId="1" fontId="23" fillId="0" borderId="0" xfId="0" applyNumberFormat="1" applyFont="1" applyFill="1" applyBorder="1" applyAlignment="1" applyProtection="1">
      <alignment horizontal="left" vertical="center"/>
      <protection locked="0"/>
    </xf>
    <xf numFmtId="186" fontId="21" fillId="0" borderId="5" xfId="0" applyNumberFormat="1" applyFont="1" applyFill="1" applyBorder="1" applyAlignment="1">
      <alignment vertical="center"/>
    </xf>
    <xf numFmtId="41" fontId="19" fillId="0" borderId="0" xfId="0" applyNumberFormat="1" applyFont="1" applyFill="1" applyBorder="1" applyAlignment="1">
      <alignment vertical="center"/>
    </xf>
    <xf numFmtId="1" fontId="19" fillId="0" borderId="0" xfId="0" applyNumberFormat="1" applyFont="1" applyFill="1" applyBorder="1" applyAlignment="1" applyProtection="1">
      <alignment horizontal="left" vertical="center"/>
      <protection locked="0"/>
    </xf>
    <xf numFmtId="41" fontId="23" fillId="0" borderId="0" xfId="0" applyNumberFormat="1" applyFont="1" applyFill="1" applyBorder="1" applyAlignment="1">
      <alignment vertical="center"/>
    </xf>
    <xf numFmtId="186" fontId="21" fillId="0" borderId="2" xfId="0" applyNumberFormat="1" applyFont="1" applyFill="1" applyBorder="1" applyAlignment="1">
      <alignment vertical="center"/>
    </xf>
    <xf numFmtId="186" fontId="19" fillId="0" borderId="0" xfId="0" applyNumberFormat="1" applyFont="1" applyFill="1" applyAlignment="1">
      <alignment/>
    </xf>
    <xf numFmtId="189" fontId="23" fillId="0" borderId="0" xfId="0" applyNumberFormat="1" applyFont="1" applyFill="1" applyBorder="1" applyAlignment="1" applyProtection="1">
      <alignment vertical="center"/>
      <protection locked="0"/>
    </xf>
    <xf numFmtId="189" fontId="23" fillId="0" borderId="0" xfId="0" applyNumberFormat="1" applyFont="1" applyFill="1" applyBorder="1" applyAlignment="1" applyProtection="1">
      <alignment/>
      <protection locked="0"/>
    </xf>
    <xf numFmtId="186" fontId="19" fillId="0" borderId="3" xfId="0" applyNumberFormat="1" applyFont="1" applyFill="1" applyBorder="1" applyAlignment="1">
      <alignment/>
    </xf>
    <xf numFmtId="186" fontId="19" fillId="0" borderId="0" xfId="0" applyNumberFormat="1" applyFont="1" applyFill="1" applyBorder="1" applyAlignment="1">
      <alignment/>
    </xf>
    <xf numFmtId="186" fontId="19" fillId="0" borderId="2" xfId="0" applyNumberFormat="1" applyFont="1" applyFill="1" applyBorder="1" applyAlignment="1">
      <alignment/>
    </xf>
    <xf numFmtId="1" fontId="19" fillId="0" borderId="0" xfId="0" applyNumberFormat="1" applyFont="1" applyFill="1" applyBorder="1" applyAlignment="1" applyProtection="1">
      <alignment vertical="center"/>
      <protection locked="0"/>
    </xf>
    <xf numFmtId="186" fontId="19" fillId="0" borderId="1" xfId="0" applyNumberFormat="1" applyFont="1" applyFill="1" applyBorder="1" applyAlignment="1">
      <alignment vertical="center"/>
    </xf>
    <xf numFmtId="186" fontId="19" fillId="0" borderId="0" xfId="0" applyNumberFormat="1" applyFont="1" applyFill="1" applyAlignment="1">
      <alignment vertical="center"/>
    </xf>
    <xf numFmtId="37" fontId="23" fillId="0" borderId="0" xfId="0" applyNumberFormat="1" applyFont="1" applyFill="1" applyAlignment="1">
      <alignment vertical="center"/>
    </xf>
    <xf numFmtId="180" fontId="19" fillId="0" borderId="4" xfId="0" applyNumberFormat="1" applyFont="1" applyFill="1" applyBorder="1" applyAlignment="1">
      <alignment horizontal="right" vertical="center"/>
    </xf>
    <xf numFmtId="38" fontId="9" fillId="0" borderId="0" xfId="0" applyNumberFormat="1" applyFont="1" applyFill="1" applyBorder="1" applyAlignment="1">
      <alignment/>
    </xf>
    <xf numFmtId="38" fontId="9" fillId="0" borderId="6" xfId="0" applyNumberFormat="1" applyFont="1" applyFill="1" applyBorder="1" applyAlignment="1" quotePrefix="1">
      <alignment horizontal="right"/>
    </xf>
    <xf numFmtId="38" fontId="9" fillId="0" borderId="3" xfId="0" applyNumberFormat="1" applyFont="1" applyFill="1" applyBorder="1" applyAlignment="1">
      <alignment/>
    </xf>
    <xf numFmtId="38" fontId="9" fillId="0" borderId="3" xfId="0" applyNumberFormat="1" applyFont="1" applyFill="1" applyBorder="1" applyAlignment="1" quotePrefix="1">
      <alignment horizontal="right"/>
    </xf>
    <xf numFmtId="38" fontId="9" fillId="0" borderId="3" xfId="15" applyNumberFormat="1" applyFont="1" applyFill="1" applyBorder="1" applyAlignment="1" quotePrefix="1">
      <alignment horizontal="right"/>
    </xf>
    <xf numFmtId="38" fontId="9" fillId="0" borderId="7" xfId="0" applyNumberFormat="1" applyFont="1" applyFill="1" applyBorder="1" applyAlignment="1" quotePrefix="1">
      <alignment horizontal="right"/>
    </xf>
    <xf numFmtId="38" fontId="9" fillId="0" borderId="0" xfId="0" applyNumberFormat="1" applyFont="1" applyFill="1" applyBorder="1" applyAlignment="1" quotePrefix="1">
      <alignment horizontal="right"/>
    </xf>
    <xf numFmtId="38" fontId="9" fillId="0" borderId="0" xfId="15" applyNumberFormat="1" applyFont="1" applyFill="1" applyBorder="1" applyAlignment="1" quotePrefix="1">
      <alignment horizontal="right"/>
    </xf>
    <xf numFmtId="38" fontId="9" fillId="0" borderId="8" xfId="0" applyNumberFormat="1" applyFont="1" applyFill="1" applyBorder="1" applyAlignment="1">
      <alignment/>
    </xf>
    <xf numFmtId="38" fontId="9" fillId="0" borderId="9" xfId="0" applyNumberFormat="1" applyFont="1" applyFill="1" applyBorder="1" applyAlignment="1" quotePrefix="1">
      <alignment horizontal="right"/>
    </xf>
    <xf numFmtId="38" fontId="9" fillId="0" borderId="2" xfId="0" applyNumberFormat="1" applyFont="1" applyFill="1" applyBorder="1" applyAlignment="1">
      <alignment/>
    </xf>
    <xf numFmtId="38" fontId="9" fillId="0" borderId="2" xfId="0" applyNumberFormat="1" applyFont="1" applyFill="1" applyBorder="1" applyAlignment="1" quotePrefix="1">
      <alignment horizontal="right"/>
    </xf>
    <xf numFmtId="38" fontId="9" fillId="0" borderId="2" xfId="15" applyNumberFormat="1" applyFont="1" applyFill="1" applyBorder="1" applyAlignment="1" quotePrefix="1">
      <alignment horizontal="right"/>
    </xf>
    <xf numFmtId="38" fontId="9" fillId="0" borderId="0" xfId="15" applyNumberFormat="1" applyFont="1" applyFill="1" applyAlignment="1">
      <alignment/>
    </xf>
    <xf numFmtId="38" fontId="9" fillId="0" borderId="0" xfId="0" applyNumberFormat="1" applyFont="1" applyFill="1" applyAlignment="1" quotePrefix="1">
      <alignment horizontal="right"/>
    </xf>
    <xf numFmtId="38" fontId="9" fillId="0" borderId="1" xfId="0" applyNumberFormat="1" applyFont="1" applyFill="1" applyBorder="1" applyAlignment="1">
      <alignment/>
    </xf>
    <xf numFmtId="186" fontId="23" fillId="0" borderId="0" xfId="15" applyNumberFormat="1" applyFont="1" applyFill="1" applyBorder="1" applyAlignment="1">
      <alignment/>
    </xf>
    <xf numFmtId="37" fontId="19" fillId="0" borderId="0" xfId="0" applyNumberFormat="1" applyFont="1" applyFill="1" applyAlignment="1">
      <alignment horizontal="justify" vertical="center" wrapText="1"/>
    </xf>
    <xf numFmtId="43" fontId="21" fillId="0" borderId="0" xfId="15" applyFont="1" applyFill="1" applyBorder="1" applyAlignment="1">
      <alignment horizontal="right"/>
    </xf>
    <xf numFmtId="186" fontId="19" fillId="0" borderId="0" xfId="15" applyNumberFormat="1" applyFont="1" applyFill="1" applyBorder="1" applyAlignment="1">
      <alignment horizontal="right"/>
    </xf>
    <xf numFmtId="37" fontId="19" fillId="0" borderId="3" xfId="0" applyNumberFormat="1" applyFont="1" applyFill="1" applyBorder="1" applyAlignment="1">
      <alignment vertical="center"/>
    </xf>
    <xf numFmtId="37" fontId="5" fillId="0" borderId="0" xfId="0" applyNumberFormat="1" applyFont="1" applyFill="1" applyAlignment="1">
      <alignment horizontal="left"/>
    </xf>
    <xf numFmtId="37" fontId="9" fillId="0" borderId="2" xfId="15" applyNumberFormat="1" applyFont="1" applyFill="1" applyBorder="1" applyAlignment="1" quotePrefix="1">
      <alignment horizontal="right"/>
    </xf>
    <xf numFmtId="37" fontId="9" fillId="0" borderId="2" xfId="0" applyNumberFormat="1" applyFont="1" applyFill="1" applyBorder="1" applyAlignment="1">
      <alignment/>
    </xf>
    <xf numFmtId="37" fontId="9" fillId="0" borderId="2" xfId="0" applyNumberFormat="1" applyFont="1" applyFill="1" applyBorder="1" applyAlignment="1">
      <alignment horizontal="right"/>
    </xf>
    <xf numFmtId="37" fontId="9" fillId="0" borderId="10" xfId="0" applyNumberFormat="1" applyFont="1" applyFill="1" applyBorder="1" applyAlignment="1" quotePrefix="1">
      <alignment horizontal="right"/>
    </xf>
    <xf numFmtId="37" fontId="9" fillId="0" borderId="0" xfId="0" applyNumberFormat="1" applyFont="1" applyFill="1" applyAlignment="1">
      <alignment/>
    </xf>
    <xf numFmtId="37" fontId="9" fillId="0" borderId="3" xfId="15" applyNumberFormat="1" applyFont="1" applyFill="1" applyBorder="1" applyAlignment="1" quotePrefix="1">
      <alignment horizontal="right"/>
    </xf>
    <xf numFmtId="37" fontId="9" fillId="0" borderId="0" xfId="0" applyNumberFormat="1" applyFont="1" applyFill="1" applyAlignment="1" quotePrefix="1">
      <alignment horizontal="right"/>
    </xf>
    <xf numFmtId="37" fontId="8" fillId="0" borderId="0" xfId="0" applyNumberFormat="1" applyFont="1" applyFill="1" applyAlignment="1" quotePrefix="1">
      <alignment horizontal="right"/>
    </xf>
    <xf numFmtId="37" fontId="30" fillId="0" borderId="0" xfId="0" applyNumberFormat="1" applyFont="1" applyFill="1" applyAlignment="1">
      <alignment horizontal="left"/>
    </xf>
    <xf numFmtId="38" fontId="33" fillId="0" borderId="0" xfId="0" applyNumberFormat="1" applyFont="1" applyFill="1" applyAlignment="1">
      <alignment/>
    </xf>
    <xf numFmtId="38" fontId="23" fillId="0" borderId="0" xfId="0" applyNumberFormat="1" applyFont="1" applyFill="1" applyAlignment="1">
      <alignment/>
    </xf>
    <xf numFmtId="37" fontId="27" fillId="0" borderId="4" xfId="0" applyNumberFormat="1" applyFont="1" applyFill="1" applyBorder="1" applyAlignment="1">
      <alignment horizontal="center"/>
    </xf>
    <xf numFmtId="37" fontId="5" fillId="0" borderId="4" xfId="0" applyNumberFormat="1" applyFont="1" applyFill="1" applyBorder="1" applyAlignment="1">
      <alignment horizontal="left"/>
    </xf>
    <xf numFmtId="37" fontId="5" fillId="0" borderId="0" xfId="0" applyNumberFormat="1" applyFont="1" applyFill="1" applyBorder="1" applyAlignment="1">
      <alignment horizontal="left"/>
    </xf>
    <xf numFmtId="37" fontId="23" fillId="0" borderId="4" xfId="0" applyNumberFormat="1" applyFont="1" applyFill="1" applyBorder="1" applyAlignment="1">
      <alignment/>
    </xf>
    <xf numFmtId="37" fontId="29" fillId="0" borderId="4" xfId="0" applyNumberFormat="1" applyFont="1" applyFill="1" applyBorder="1" applyAlignment="1">
      <alignment/>
    </xf>
    <xf numFmtId="37" fontId="28" fillId="0" borderId="4" xfId="0" applyNumberFormat="1" applyFont="1" applyFill="1" applyBorder="1" applyAlignment="1">
      <alignment horizontal="right"/>
    </xf>
    <xf numFmtId="188" fontId="23" fillId="0" borderId="4" xfId="0" applyNumberFormat="1" applyFont="1" applyFill="1" applyBorder="1" applyAlignment="1" quotePrefix="1">
      <alignment horizontal="right"/>
    </xf>
    <xf numFmtId="38" fontId="7" fillId="0" borderId="0" xfId="0" applyNumberFormat="1" applyFont="1" applyFill="1" applyBorder="1" applyAlignment="1">
      <alignment/>
    </xf>
    <xf numFmtId="38" fontId="4" fillId="0" borderId="4" xfId="0" applyNumberFormat="1" applyFont="1" applyFill="1" applyBorder="1" applyAlignment="1">
      <alignment/>
    </xf>
    <xf numFmtId="38" fontId="16" fillId="0" borderId="4" xfId="0" applyNumberFormat="1" applyFont="1" applyFill="1" applyBorder="1" applyAlignment="1">
      <alignment horizontal="right"/>
    </xf>
    <xf numFmtId="38" fontId="7" fillId="0" borderId="4" xfId="0" applyNumberFormat="1" applyFont="1" applyFill="1" applyBorder="1" applyAlignment="1">
      <alignment horizontal="right"/>
    </xf>
    <xf numFmtId="38" fontId="9" fillId="0" borderId="4" xfId="0" applyNumberFormat="1" applyFont="1" applyFill="1" applyBorder="1" applyAlignment="1">
      <alignment horizontal="right"/>
    </xf>
    <xf numFmtId="38" fontId="23" fillId="0" borderId="0" xfId="0" applyNumberFormat="1" applyFont="1" applyFill="1" applyBorder="1" applyAlignment="1">
      <alignment/>
    </xf>
    <xf numFmtId="38" fontId="12" fillId="0" borderId="0" xfId="0" applyNumberFormat="1" applyFont="1" applyFill="1" applyBorder="1" applyAlignment="1">
      <alignment/>
    </xf>
    <xf numFmtId="38" fontId="9" fillId="0" borderId="4" xfId="0" applyNumberFormat="1" applyFont="1" applyFill="1" applyBorder="1" applyAlignment="1" quotePrefix="1">
      <alignment/>
    </xf>
    <xf numFmtId="37" fontId="23" fillId="0" borderId="0" xfId="0" applyNumberFormat="1" applyFont="1" applyFill="1" applyAlignment="1">
      <alignment horizontal="left" vertical="center" wrapText="1"/>
    </xf>
    <xf numFmtId="39" fontId="21" fillId="0" borderId="4" xfId="0" applyNumberFormat="1" applyFont="1" applyFill="1" applyBorder="1" applyAlignment="1">
      <alignment/>
    </xf>
    <xf numFmtId="43" fontId="21" fillId="0" borderId="4" xfId="15" applyFont="1" applyFill="1" applyBorder="1" applyAlignment="1">
      <alignment/>
    </xf>
    <xf numFmtId="37" fontId="5" fillId="0" borderId="2" xfId="0" applyNumberFormat="1" applyFont="1" applyFill="1" applyBorder="1" applyAlignment="1" quotePrefix="1">
      <alignment horizontal="right"/>
    </xf>
    <xf numFmtId="37" fontId="23" fillId="0" borderId="0" xfId="0" applyNumberFormat="1" applyFont="1" applyFill="1" applyBorder="1" applyAlignment="1">
      <alignment horizontal="right"/>
    </xf>
    <xf numFmtId="37" fontId="5" fillId="0" borderId="2" xfId="0" applyNumberFormat="1" applyFont="1" applyFill="1" applyBorder="1" applyAlignment="1">
      <alignment horizontal="right"/>
    </xf>
    <xf numFmtId="37" fontId="23" fillId="0" borderId="0" xfId="0" applyNumberFormat="1" applyFont="1" applyFill="1" applyAlignment="1" quotePrefix="1">
      <alignment horizontal="center"/>
    </xf>
    <xf numFmtId="37" fontId="23" fillId="0" borderId="0" xfId="0" applyNumberFormat="1" applyFont="1" applyFill="1" applyAlignment="1" quotePrefix="1">
      <alignment horizontal="center" vertical="center"/>
    </xf>
    <xf numFmtId="37" fontId="19" fillId="0" borderId="0" xfId="0" applyNumberFormat="1" applyFont="1" applyFill="1" applyAlignment="1">
      <alignment horizontal="justify" vertical="center"/>
    </xf>
    <xf numFmtId="37" fontId="23" fillId="0" borderId="0" xfId="0" applyNumberFormat="1" applyFont="1" applyFill="1" applyAlignment="1">
      <alignment horizontal="justify" vertical="center" wrapText="1"/>
    </xf>
    <xf numFmtId="43" fontId="21" fillId="0" borderId="0" xfId="15" applyFont="1" applyFill="1" applyBorder="1" applyAlignment="1">
      <alignment vertical="center"/>
    </xf>
    <xf numFmtId="43" fontId="19" fillId="0" borderId="0" xfId="15" applyFont="1" applyFill="1" applyBorder="1" applyAlignment="1">
      <alignment vertical="center"/>
    </xf>
    <xf numFmtId="39" fontId="21" fillId="0" borderId="0" xfId="0" applyNumberFormat="1" applyFont="1" applyFill="1" applyBorder="1" applyAlignment="1">
      <alignment vertical="center"/>
    </xf>
    <xf numFmtId="39" fontId="19" fillId="0" borderId="0" xfId="0" applyNumberFormat="1" applyFont="1" applyFill="1" applyBorder="1" applyAlignment="1">
      <alignment vertical="center"/>
    </xf>
    <xf numFmtId="180" fontId="19" fillId="0" borderId="0" xfId="0" applyNumberFormat="1" applyFont="1" applyFill="1" applyBorder="1" applyAlignment="1">
      <alignment horizontal="right" vertical="center"/>
    </xf>
    <xf numFmtId="37" fontId="6" fillId="0" borderId="0" xfId="21" applyNumberFormat="1" applyFont="1" applyFill="1" applyAlignment="1">
      <alignment horizontal="center"/>
      <protection/>
    </xf>
    <xf numFmtId="37" fontId="8" fillId="0" borderId="0" xfId="21" applyNumberFormat="1" applyFont="1" applyFill="1">
      <alignment/>
      <protection/>
    </xf>
    <xf numFmtId="37" fontId="19" fillId="0" borderId="0" xfId="21" applyNumberFormat="1" applyFont="1" applyFill="1">
      <alignment/>
      <protection/>
    </xf>
    <xf numFmtId="37" fontId="27" fillId="0" borderId="0" xfId="21" applyNumberFormat="1" applyFont="1" applyFill="1" applyAlignment="1">
      <alignment/>
      <protection/>
    </xf>
    <xf numFmtId="37" fontId="6" fillId="0" borderId="0" xfId="21" applyNumberFormat="1" applyFont="1" applyFill="1" applyAlignment="1">
      <alignment horizontal="right"/>
      <protection/>
    </xf>
    <xf numFmtId="37" fontId="23" fillId="0" borderId="4" xfId="21" applyNumberFormat="1" applyFont="1" applyFill="1" applyBorder="1" applyAlignment="1">
      <alignment/>
      <protection/>
    </xf>
    <xf numFmtId="37" fontId="19" fillId="0" borderId="4" xfId="21" applyNumberFormat="1" applyFont="1" applyFill="1" applyBorder="1">
      <alignment/>
      <protection/>
    </xf>
    <xf numFmtId="49" fontId="9" fillId="0" borderId="4" xfId="21" applyNumberFormat="1" applyFont="1" applyFill="1" applyBorder="1" applyAlignment="1" quotePrefix="1">
      <alignment/>
      <protection/>
    </xf>
    <xf numFmtId="49" fontId="9" fillId="0" borderId="0" xfId="21" applyNumberFormat="1" applyFont="1" applyFill="1" applyAlignment="1" quotePrefix="1">
      <alignment/>
      <protection/>
    </xf>
    <xf numFmtId="188" fontId="23" fillId="0" borderId="0" xfId="21" applyNumberFormat="1" applyFont="1" applyFill="1" applyBorder="1" applyAlignment="1" quotePrefix="1">
      <alignment horizontal="right"/>
      <protection/>
    </xf>
    <xf numFmtId="188" fontId="9" fillId="0" borderId="0" xfId="21" applyNumberFormat="1" applyFont="1" applyFill="1" applyAlignment="1">
      <alignment horizontal="center"/>
      <protection/>
    </xf>
    <xf numFmtId="188" fontId="23" fillId="0" borderId="0" xfId="21" applyNumberFormat="1" applyFont="1" applyFill="1" applyAlignment="1" quotePrefix="1">
      <alignment horizontal="right"/>
      <protection/>
    </xf>
    <xf numFmtId="37" fontId="5" fillId="0" borderId="2" xfId="21" applyNumberFormat="1" applyFont="1" applyFill="1" applyBorder="1" applyAlignment="1" quotePrefix="1">
      <alignment horizontal="right"/>
      <protection/>
    </xf>
    <xf numFmtId="188" fontId="9" fillId="0" borderId="2" xfId="21" applyNumberFormat="1" applyFont="1" applyFill="1" applyBorder="1" applyAlignment="1" quotePrefix="1">
      <alignment horizontal="center"/>
      <protection/>
    </xf>
    <xf numFmtId="188" fontId="9" fillId="0" borderId="0" xfId="21" applyNumberFormat="1" applyFont="1" applyFill="1" applyAlignment="1" quotePrefix="1">
      <alignment horizontal="center"/>
      <protection/>
    </xf>
    <xf numFmtId="37" fontId="5" fillId="0" borderId="0" xfId="21" applyNumberFormat="1" applyFont="1" applyFill="1">
      <alignment/>
      <protection/>
    </xf>
    <xf numFmtId="37" fontId="5" fillId="0" borderId="0" xfId="21" applyNumberFormat="1" applyFont="1" applyFill="1" applyBorder="1">
      <alignment/>
      <protection/>
    </xf>
    <xf numFmtId="37" fontId="19" fillId="0" borderId="0" xfId="21" applyNumberFormat="1" applyFont="1" applyFill="1" applyBorder="1" applyAlignment="1">
      <alignment horizontal="right"/>
      <protection/>
    </xf>
    <xf numFmtId="37" fontId="24" fillId="0" borderId="0" xfId="21" applyNumberFormat="1" applyFont="1" applyFill="1">
      <alignment/>
      <protection/>
    </xf>
    <xf numFmtId="37" fontId="21" fillId="0" borderId="0" xfId="21" applyNumberFormat="1" applyFont="1" applyFill="1">
      <alignment/>
      <protection/>
    </xf>
    <xf numFmtId="37" fontId="21" fillId="0" borderId="0" xfId="21" applyNumberFormat="1" applyFont="1" applyFill="1" applyBorder="1" applyAlignment="1">
      <alignment horizontal="right"/>
      <protection/>
    </xf>
    <xf numFmtId="37" fontId="24" fillId="0" borderId="0" xfId="21" applyNumberFormat="1" applyFont="1" applyFill="1" applyBorder="1">
      <alignment/>
      <protection/>
    </xf>
    <xf numFmtId="37" fontId="8" fillId="0" borderId="0" xfId="21" applyNumberFormat="1" applyFont="1" applyFill="1" applyBorder="1">
      <alignment/>
      <protection/>
    </xf>
    <xf numFmtId="37" fontId="8" fillId="0" borderId="0" xfId="21" applyNumberFormat="1" applyFont="1" applyFill="1" applyAlignment="1">
      <alignment vertical="center"/>
      <protection/>
    </xf>
    <xf numFmtId="37" fontId="21" fillId="0" borderId="0" xfId="21" applyNumberFormat="1" applyFont="1" applyFill="1" applyAlignment="1">
      <alignment vertical="center"/>
      <protection/>
    </xf>
    <xf numFmtId="37" fontId="5" fillId="0" borderId="0" xfId="21" applyNumberFormat="1" applyFont="1" applyFill="1" applyBorder="1" applyAlignment="1">
      <alignment vertical="center"/>
      <protection/>
    </xf>
    <xf numFmtId="37" fontId="21" fillId="0" borderId="2" xfId="21" applyNumberFormat="1" applyFont="1" applyFill="1" applyBorder="1" applyAlignment="1">
      <alignment horizontal="right" vertical="center"/>
      <protection/>
    </xf>
    <xf numFmtId="37" fontId="24" fillId="0" borderId="0" xfId="21" applyNumberFormat="1" applyFont="1" applyFill="1" applyBorder="1" applyAlignment="1">
      <alignment vertical="center"/>
      <protection/>
    </xf>
    <xf numFmtId="37" fontId="8" fillId="0" borderId="0" xfId="21" applyNumberFormat="1" applyFont="1" applyFill="1" applyBorder="1" applyAlignment="1">
      <alignment vertical="center"/>
      <protection/>
    </xf>
    <xf numFmtId="37" fontId="24" fillId="0" borderId="3" xfId="21" applyNumberFormat="1" applyFont="1" applyFill="1" applyBorder="1">
      <alignment/>
      <protection/>
    </xf>
    <xf numFmtId="37" fontId="24" fillId="0" borderId="2" xfId="21" applyNumberFormat="1" applyFont="1" applyFill="1" applyBorder="1">
      <alignment/>
      <protection/>
    </xf>
    <xf numFmtId="37" fontId="19" fillId="0" borderId="0" xfId="21" applyNumberFormat="1" applyFont="1" applyFill="1" applyAlignment="1">
      <alignment horizontal="justify" vertical="center" wrapText="1"/>
      <protection/>
    </xf>
    <xf numFmtId="37" fontId="19" fillId="0" borderId="0" xfId="21" applyNumberFormat="1" applyFont="1" applyFill="1" applyBorder="1" applyAlignment="1">
      <alignment vertical="center" wrapText="1"/>
      <protection/>
    </xf>
    <xf numFmtId="37" fontId="21" fillId="0" borderId="5" xfId="21" applyNumberFormat="1" applyFont="1" applyFill="1" applyBorder="1" applyAlignment="1">
      <alignment horizontal="right" vertical="center"/>
      <protection/>
    </xf>
    <xf numFmtId="37" fontId="8" fillId="0" borderId="5" xfId="21" applyNumberFormat="1" applyFont="1" applyFill="1" applyBorder="1" applyAlignment="1">
      <alignment vertical="center"/>
      <protection/>
    </xf>
    <xf numFmtId="37" fontId="19" fillId="0" borderId="0" xfId="21" applyNumberFormat="1" applyFont="1" applyFill="1" applyBorder="1">
      <alignment/>
      <protection/>
    </xf>
    <xf numFmtId="41" fontId="19" fillId="0" borderId="0" xfId="21" applyNumberFormat="1" applyFont="1" applyFill="1" applyBorder="1" applyAlignment="1">
      <alignment horizontal="right"/>
      <protection/>
    </xf>
    <xf numFmtId="37" fontId="23" fillId="0" borderId="0" xfId="21" applyNumberFormat="1" applyFont="1" applyFill="1">
      <alignment/>
      <protection/>
    </xf>
    <xf numFmtId="37" fontId="21" fillId="0" borderId="0" xfId="21" applyNumberFormat="1" applyFont="1" applyFill="1" applyAlignment="1">
      <alignment horizontal="justify" vertical="center" wrapText="1"/>
      <protection/>
    </xf>
    <xf numFmtId="37" fontId="19" fillId="0" borderId="0" xfId="21" applyNumberFormat="1" applyFont="1" applyFill="1" applyAlignment="1">
      <alignment vertical="center"/>
      <protection/>
    </xf>
    <xf numFmtId="37" fontId="19" fillId="0" borderId="0" xfId="21" applyNumberFormat="1" applyFont="1" applyFill="1" applyBorder="1" applyAlignment="1">
      <alignment vertical="center"/>
      <protection/>
    </xf>
    <xf numFmtId="37" fontId="8" fillId="0" borderId="0" xfId="21" applyNumberFormat="1" applyFont="1" applyFill="1" quotePrefix="1">
      <alignment/>
      <protection/>
    </xf>
    <xf numFmtId="37" fontId="19" fillId="0" borderId="0" xfId="21" applyNumberFormat="1" applyFont="1" applyFill="1" applyAlignment="1">
      <alignment horizontal="justify"/>
      <protection/>
    </xf>
    <xf numFmtId="37" fontId="21" fillId="0" borderId="0" xfId="21" applyNumberFormat="1" applyFont="1" applyFill="1" applyBorder="1" applyAlignment="1">
      <alignment horizontal="right" vertical="center"/>
      <protection/>
    </xf>
    <xf numFmtId="37" fontId="23" fillId="0" borderId="0" xfId="21" applyNumberFormat="1" applyFont="1" applyFill="1" applyAlignment="1">
      <alignment vertical="center"/>
      <protection/>
    </xf>
    <xf numFmtId="37" fontId="24" fillId="0" borderId="5" xfId="21" applyNumberFormat="1" applyFont="1" applyFill="1" applyBorder="1" applyAlignment="1">
      <alignment vertical="center"/>
      <protection/>
    </xf>
    <xf numFmtId="37" fontId="19" fillId="0" borderId="0" xfId="21" applyNumberFormat="1" applyFont="1" applyFill="1" applyAlignment="1">
      <alignment horizontal="justify" wrapText="1"/>
      <protection/>
    </xf>
    <xf numFmtId="37" fontId="19" fillId="0" borderId="0" xfId="21" applyNumberFormat="1" applyFont="1" applyFill="1" applyAlignment="1">
      <alignment wrapText="1"/>
      <protection/>
    </xf>
    <xf numFmtId="202" fontId="24" fillId="0" borderId="0" xfId="21" applyNumberFormat="1" applyFont="1" applyFill="1">
      <alignment/>
      <protection/>
    </xf>
    <xf numFmtId="37" fontId="23" fillId="0" borderId="0" xfId="21" applyNumberFormat="1" applyFont="1" applyFill="1" applyAlignment="1">
      <alignment vertical="center" wrapText="1"/>
      <protection/>
    </xf>
    <xf numFmtId="37" fontId="5" fillId="0" borderId="0" xfId="21" applyNumberFormat="1" applyFont="1" applyFill="1" applyBorder="1" applyAlignment="1">
      <alignment horizontal="right" vertical="center"/>
      <protection/>
    </xf>
    <xf numFmtId="37" fontId="21" fillId="0" borderId="1" xfId="21" applyNumberFormat="1" applyFont="1" applyFill="1" applyBorder="1" applyAlignment="1">
      <alignment horizontal="right" vertical="center"/>
      <protection/>
    </xf>
    <xf numFmtId="37" fontId="24" fillId="0" borderId="1" xfId="21" applyNumberFormat="1" applyFont="1" applyFill="1" applyBorder="1" applyAlignment="1">
      <alignment vertical="center"/>
      <protection/>
    </xf>
    <xf numFmtId="37" fontId="22" fillId="0" borderId="0" xfId="21" applyNumberFormat="1" applyFont="1" applyFill="1" applyBorder="1">
      <alignment/>
      <protection/>
    </xf>
    <xf numFmtId="37" fontId="0" fillId="2" borderId="0" xfId="21" applyNumberFormat="1" applyFont="1" applyAlignment="1">
      <alignment horizontal="justify" wrapText="1"/>
      <protection/>
    </xf>
    <xf numFmtId="37" fontId="22" fillId="0" borderId="0" xfId="21" applyNumberFormat="1" applyFont="1" applyFill="1" applyBorder="1" applyAlignment="1">
      <alignment horizontal="right"/>
      <protection/>
    </xf>
    <xf numFmtId="37" fontId="24" fillId="0" borderId="0" xfId="21" applyNumberFormat="1" applyFont="1" applyFill="1" applyBorder="1" applyAlignment="1">
      <alignment horizontal="right"/>
      <protection/>
    </xf>
    <xf numFmtId="37" fontId="24" fillId="0" borderId="0" xfId="21" applyNumberFormat="1" applyFont="1" applyFill="1" applyAlignment="1">
      <alignment horizontal="right"/>
      <protection/>
    </xf>
    <xf numFmtId="37" fontId="21" fillId="0" borderId="2" xfId="21" applyNumberFormat="1" applyFont="1" applyFill="1" applyBorder="1" applyAlignment="1">
      <alignment horizontal="right"/>
      <protection/>
    </xf>
    <xf numFmtId="37" fontId="8" fillId="0" borderId="2" xfId="21" applyNumberFormat="1" applyFont="1" applyFill="1" applyBorder="1" applyAlignment="1">
      <alignment vertical="center"/>
      <protection/>
    </xf>
    <xf numFmtId="37" fontId="35" fillId="0" borderId="0" xfId="0" applyNumberFormat="1" applyFont="1" applyFill="1" applyBorder="1" applyAlignment="1">
      <alignment/>
    </xf>
    <xf numFmtId="37" fontId="19" fillId="0" borderId="0" xfId="21" applyNumberFormat="1" applyFont="1" applyFill="1" applyAlignment="1">
      <alignment vertical="center" wrapText="1"/>
      <protection/>
    </xf>
    <xf numFmtId="38" fontId="26" fillId="0" borderId="0" xfId="0" applyNumberFormat="1" applyFont="1" applyFill="1" applyAlignment="1">
      <alignment/>
    </xf>
    <xf numFmtId="37" fontId="23" fillId="0" borderId="0" xfId="0" applyNumberFormat="1" applyFont="1" applyFill="1" applyAlignment="1" quotePrefix="1">
      <alignment horizontal="center" vertical="top"/>
    </xf>
    <xf numFmtId="186" fontId="8" fillId="0" borderId="0" xfId="15" applyNumberFormat="1" applyFont="1" applyFill="1" applyBorder="1" applyAlignment="1" quotePrefix="1">
      <alignment horizontal="right"/>
    </xf>
    <xf numFmtId="38" fontId="8" fillId="0" borderId="0" xfId="15" applyNumberFormat="1" applyFont="1" applyFill="1" applyBorder="1" applyAlignment="1" quotePrefix="1">
      <alignment horizontal="right"/>
    </xf>
    <xf numFmtId="38" fontId="9" fillId="0" borderId="0" xfId="0" applyNumberFormat="1" applyFont="1" applyFill="1" applyBorder="1" applyAlignment="1">
      <alignment horizontal="right"/>
    </xf>
    <xf numFmtId="38" fontId="8" fillId="0" borderId="2" xfId="0" applyNumberFormat="1" applyFont="1" applyFill="1" applyBorder="1" applyAlignment="1">
      <alignment/>
    </xf>
    <xf numFmtId="38" fontId="9" fillId="0" borderId="11" xfId="0" applyNumberFormat="1" applyFont="1" applyFill="1" applyBorder="1" applyAlignment="1" quotePrefix="1">
      <alignment horizontal="right"/>
    </xf>
    <xf numFmtId="37" fontId="9" fillId="0" borderId="0" xfId="0" applyNumberFormat="1" applyFont="1" applyFill="1" applyBorder="1" applyAlignment="1" quotePrefix="1">
      <alignment horizontal="right"/>
    </xf>
    <xf numFmtId="37" fontId="9" fillId="0" borderId="0" xfId="0" applyNumberFormat="1" applyFont="1" applyFill="1" applyBorder="1" applyAlignment="1">
      <alignment/>
    </xf>
    <xf numFmtId="38" fontId="9" fillId="0" borderId="1" xfId="0" applyNumberFormat="1" applyFont="1" applyFill="1" applyBorder="1" applyAlignment="1" quotePrefix="1">
      <alignment horizontal="right"/>
    </xf>
    <xf numFmtId="186" fontId="21" fillId="0" borderId="1" xfId="0" applyNumberFormat="1" applyFont="1" applyFill="1" applyBorder="1" applyAlignment="1">
      <alignment vertical="center"/>
    </xf>
    <xf numFmtId="43" fontId="8" fillId="0" borderId="0" xfId="15" applyFont="1" applyFill="1" applyBorder="1" applyAlignment="1">
      <alignment/>
    </xf>
    <xf numFmtId="43" fontId="9" fillId="0" borderId="0" xfId="15" applyFont="1" applyFill="1" applyAlignment="1">
      <alignment/>
    </xf>
    <xf numFmtId="188" fontId="27" fillId="0" borderId="0" xfId="0" applyNumberFormat="1" applyFont="1" applyFill="1" applyBorder="1" applyAlignment="1">
      <alignment horizontal="right"/>
    </xf>
    <xf numFmtId="37" fontId="5" fillId="0" borderId="0" xfId="0" applyNumberFormat="1" applyFont="1" applyFill="1" applyBorder="1" applyAlignment="1">
      <alignment horizontal="right"/>
    </xf>
    <xf numFmtId="37" fontId="5" fillId="0" borderId="2" xfId="0" applyNumberFormat="1" applyFont="1" applyFill="1" applyBorder="1" applyAlignment="1">
      <alignment/>
    </xf>
    <xf numFmtId="37" fontId="5" fillId="0" borderId="0" xfId="0" applyNumberFormat="1" applyFont="1" applyFill="1" applyBorder="1" applyAlignment="1">
      <alignment vertical="center"/>
    </xf>
    <xf numFmtId="37" fontId="5" fillId="0" borderId="0" xfId="0" applyNumberFormat="1" applyFont="1" applyFill="1" applyBorder="1" applyAlignment="1">
      <alignment horizontal="right" vertical="center"/>
    </xf>
    <xf numFmtId="41" fontId="5" fillId="0" borderId="0" xfId="0" applyNumberFormat="1" applyFont="1" applyFill="1" applyBorder="1" applyAlignment="1">
      <alignment vertical="center"/>
    </xf>
    <xf numFmtId="37" fontId="5" fillId="0" borderId="3" xfId="0" applyNumberFormat="1" applyFont="1" applyFill="1" applyBorder="1" applyAlignment="1">
      <alignment/>
    </xf>
    <xf numFmtId="43" fontId="5" fillId="0" borderId="2" xfId="15" applyFont="1" applyFill="1" applyBorder="1" applyAlignment="1">
      <alignment/>
    </xf>
    <xf numFmtId="43" fontId="22" fillId="0" borderId="2" xfId="15" applyFont="1" applyFill="1" applyBorder="1" applyAlignment="1">
      <alignment/>
    </xf>
    <xf numFmtId="37" fontId="5" fillId="0" borderId="1" xfId="0" applyNumberFormat="1" applyFont="1" applyFill="1" applyBorder="1" applyAlignment="1">
      <alignment vertical="center"/>
    </xf>
    <xf numFmtId="209" fontId="5" fillId="0" borderId="0" xfId="0" applyNumberFormat="1" applyFont="1" applyFill="1" applyBorder="1" applyAlignment="1">
      <alignment/>
    </xf>
    <xf numFmtId="39" fontId="5" fillId="0" borderId="4" xfId="0" applyNumberFormat="1" applyFont="1" applyFill="1" applyBorder="1" applyAlignment="1">
      <alignment/>
    </xf>
    <xf numFmtId="43" fontId="5" fillId="0" borderId="4" xfId="15" applyFont="1" applyFill="1" applyBorder="1" applyAlignment="1">
      <alignment/>
    </xf>
    <xf numFmtId="186" fontId="5" fillId="0" borderId="0" xfId="0" applyNumberFormat="1" applyFont="1" applyFill="1" applyBorder="1" applyAlignment="1">
      <alignment/>
    </xf>
    <xf numFmtId="186" fontId="5" fillId="0" borderId="5" xfId="0" applyNumberFormat="1" applyFont="1" applyFill="1" applyBorder="1" applyAlignment="1">
      <alignment vertical="center"/>
    </xf>
    <xf numFmtId="186" fontId="5" fillId="0" borderId="2" xfId="0" applyNumberFormat="1" applyFont="1" applyFill="1" applyBorder="1" applyAlignment="1">
      <alignment vertical="center"/>
    </xf>
    <xf numFmtId="186" fontId="23" fillId="0" borderId="0" xfId="0" applyNumberFormat="1" applyFont="1" applyFill="1" applyAlignment="1">
      <alignment/>
    </xf>
    <xf numFmtId="186" fontId="5" fillId="0" borderId="1" xfId="0" applyNumberFormat="1" applyFont="1" applyFill="1" applyBorder="1" applyAlignment="1">
      <alignment vertical="center"/>
    </xf>
    <xf numFmtId="186" fontId="23" fillId="0" borderId="3" xfId="0" applyNumberFormat="1" applyFont="1" applyFill="1" applyBorder="1" applyAlignment="1">
      <alignment/>
    </xf>
    <xf numFmtId="186" fontId="23" fillId="0" borderId="0" xfId="0" applyNumberFormat="1" applyFont="1" applyFill="1" applyBorder="1" applyAlignment="1">
      <alignment/>
    </xf>
    <xf numFmtId="186" fontId="23" fillId="0" borderId="2" xfId="0" applyNumberFormat="1" applyFont="1" applyFill="1" applyBorder="1" applyAlignment="1">
      <alignment/>
    </xf>
    <xf numFmtId="186" fontId="23" fillId="0" borderId="1" xfId="0" applyNumberFormat="1" applyFont="1" applyFill="1" applyBorder="1" applyAlignment="1">
      <alignment vertical="center"/>
    </xf>
    <xf numFmtId="180" fontId="23" fillId="0" borderId="4" xfId="0" applyNumberFormat="1" applyFont="1" applyFill="1" applyBorder="1" applyAlignment="1">
      <alignment horizontal="right" vertical="center"/>
    </xf>
    <xf numFmtId="38" fontId="8" fillId="0" borderId="0" xfId="0" applyNumberFormat="1" applyFont="1" applyFill="1" applyBorder="1" applyAlignment="1" quotePrefix="1">
      <alignment horizontal="right"/>
    </xf>
    <xf numFmtId="38" fontId="8" fillId="0" borderId="9" xfId="0" applyNumberFormat="1" applyFont="1" applyFill="1" applyBorder="1" applyAlignment="1" quotePrefix="1">
      <alignment horizontal="right"/>
    </xf>
    <xf numFmtId="38" fontId="8" fillId="0" borderId="2" xfId="0" applyNumberFormat="1" applyFont="1" applyFill="1" applyBorder="1" applyAlignment="1" quotePrefix="1">
      <alignment horizontal="right"/>
    </xf>
    <xf numFmtId="38" fontId="8" fillId="0" borderId="2" xfId="15" applyNumberFormat="1" applyFont="1" applyFill="1" applyBorder="1" applyAlignment="1" quotePrefix="1">
      <alignment horizontal="right"/>
    </xf>
    <xf numFmtId="37" fontId="8" fillId="0" borderId="2" xfId="15" applyNumberFormat="1" applyFont="1" applyFill="1" applyBorder="1" applyAlignment="1" quotePrefix="1">
      <alignment horizontal="right"/>
    </xf>
    <xf numFmtId="37" fontId="8" fillId="0" borderId="2" xfId="0" applyNumberFormat="1" applyFont="1" applyFill="1" applyBorder="1" applyAlignment="1">
      <alignment/>
    </xf>
    <xf numFmtId="37" fontId="8" fillId="0" borderId="2" xfId="0" applyNumberFormat="1" applyFont="1" applyFill="1" applyBorder="1" applyAlignment="1">
      <alignment horizontal="right"/>
    </xf>
    <xf numFmtId="37" fontId="8" fillId="0" borderId="10" xfId="0" applyNumberFormat="1" applyFont="1" applyFill="1" applyBorder="1" applyAlignment="1" quotePrefix="1">
      <alignment horizontal="right"/>
    </xf>
    <xf numFmtId="38" fontId="8" fillId="0" borderId="3" xfId="15" applyNumberFormat="1" applyFont="1" applyFill="1" applyBorder="1" applyAlignment="1" quotePrefix="1">
      <alignment horizontal="right"/>
    </xf>
    <xf numFmtId="37" fontId="8" fillId="0" borderId="3" xfId="15" applyNumberFormat="1" applyFont="1" applyFill="1" applyBorder="1" applyAlignment="1" quotePrefix="1">
      <alignment horizontal="right"/>
    </xf>
    <xf numFmtId="38" fontId="8" fillId="0" borderId="6" xfId="15" applyNumberFormat="1" applyFont="1" applyFill="1" applyBorder="1" applyAlignment="1" quotePrefix="1">
      <alignment horizontal="right"/>
    </xf>
    <xf numFmtId="38" fontId="8" fillId="0" borderId="3" xfId="0" applyNumberFormat="1" applyFont="1" applyFill="1" applyBorder="1" applyAlignment="1">
      <alignment horizontal="right"/>
    </xf>
    <xf numFmtId="38" fontId="8" fillId="0" borderId="3" xfId="15" applyNumberFormat="1" applyFont="1" applyFill="1" applyBorder="1" applyAlignment="1">
      <alignment/>
    </xf>
    <xf numFmtId="37" fontId="8" fillId="0" borderId="3" xfId="0" applyNumberFormat="1" applyFont="1" applyFill="1" applyBorder="1" applyAlignment="1">
      <alignment/>
    </xf>
    <xf numFmtId="186" fontId="8" fillId="0" borderId="3" xfId="15" applyNumberFormat="1" applyFont="1" applyFill="1" applyBorder="1" applyAlignment="1" quotePrefix="1">
      <alignment horizontal="right"/>
    </xf>
    <xf numFmtId="37" fontId="8" fillId="0" borderId="11" xfId="0" applyNumberFormat="1" applyFont="1" applyFill="1" applyBorder="1" applyAlignment="1">
      <alignment/>
    </xf>
    <xf numFmtId="38" fontId="8" fillId="0" borderId="7" xfId="15" applyNumberFormat="1" applyFont="1" applyFill="1" applyBorder="1" applyAlignment="1" quotePrefix="1">
      <alignment horizontal="right"/>
    </xf>
    <xf numFmtId="38" fontId="8" fillId="0" borderId="0" xfId="0" applyNumberFormat="1" applyFont="1" applyFill="1" applyBorder="1" applyAlignment="1">
      <alignment horizontal="right"/>
    </xf>
    <xf numFmtId="38" fontId="8" fillId="0" borderId="0" xfId="15" applyNumberFormat="1" applyFont="1" applyFill="1" applyBorder="1" applyAlignment="1">
      <alignment/>
    </xf>
    <xf numFmtId="37" fontId="8" fillId="0" borderId="8" xfId="0" applyNumberFormat="1" applyFont="1" applyFill="1" applyBorder="1" applyAlignment="1">
      <alignment/>
    </xf>
    <xf numFmtId="43" fontId="8" fillId="0" borderId="1" xfId="15" applyFont="1" applyFill="1" applyBorder="1" applyAlignment="1" quotePrefix="1">
      <alignment horizontal="right"/>
    </xf>
    <xf numFmtId="38" fontId="8" fillId="0" borderId="0" xfId="0" applyNumberFormat="1" applyFont="1" applyFill="1" applyAlignment="1" quotePrefix="1">
      <alignment horizontal="center"/>
    </xf>
    <xf numFmtId="188" fontId="23" fillId="0" borderId="0" xfId="21" applyNumberFormat="1" applyFont="1" applyFill="1" applyBorder="1" applyAlignment="1">
      <alignment horizontal="right"/>
      <protection/>
    </xf>
    <xf numFmtId="188" fontId="23" fillId="0" borderId="0" xfId="21" applyNumberFormat="1" applyFont="1" applyFill="1" applyAlignment="1">
      <alignment horizontal="center"/>
      <protection/>
    </xf>
    <xf numFmtId="37" fontId="5" fillId="0" borderId="2" xfId="21" applyNumberFormat="1" applyFont="1" applyFill="1" applyBorder="1" applyAlignment="1">
      <alignment horizontal="right"/>
      <protection/>
    </xf>
    <xf numFmtId="37" fontId="5" fillId="0" borderId="0" xfId="21" applyNumberFormat="1" applyFont="1" applyFill="1" applyAlignment="1">
      <alignment horizontal="center"/>
      <protection/>
    </xf>
    <xf numFmtId="37" fontId="5" fillId="0" borderId="2" xfId="21" applyNumberFormat="1" applyFont="1" applyFill="1" applyBorder="1" applyAlignment="1">
      <alignment vertical="center"/>
      <protection/>
    </xf>
    <xf numFmtId="37" fontId="22" fillId="0" borderId="2" xfId="21" applyNumberFormat="1" applyFont="1" applyFill="1" applyBorder="1" applyAlignment="1">
      <alignment vertical="center"/>
      <protection/>
    </xf>
    <xf numFmtId="37" fontId="23" fillId="0" borderId="5" xfId="21" applyNumberFormat="1" applyFont="1" applyFill="1" applyBorder="1" applyAlignment="1">
      <alignment vertical="center"/>
      <protection/>
    </xf>
    <xf numFmtId="37" fontId="22" fillId="0" borderId="5" xfId="21" applyNumberFormat="1" applyFont="1" applyFill="1" applyBorder="1" applyAlignment="1">
      <alignment vertical="center"/>
      <protection/>
    </xf>
    <xf numFmtId="41" fontId="23" fillId="0" borderId="0" xfId="21" applyNumberFormat="1" applyFont="1" applyFill="1" applyBorder="1">
      <alignment/>
      <protection/>
    </xf>
    <xf numFmtId="41" fontId="5" fillId="0" borderId="0" xfId="21" applyNumberFormat="1" applyFont="1" applyFill="1" applyBorder="1" applyAlignment="1">
      <alignment vertical="center"/>
      <protection/>
    </xf>
    <xf numFmtId="37" fontId="5" fillId="0" borderId="5" xfId="21" applyNumberFormat="1" applyFont="1" applyFill="1" applyBorder="1" applyAlignment="1">
      <alignment vertical="center"/>
      <protection/>
    </xf>
    <xf numFmtId="37" fontId="19" fillId="0" borderId="5" xfId="21" applyNumberFormat="1" applyFont="1" applyFill="1" applyBorder="1" applyAlignment="1">
      <alignment vertical="center"/>
      <protection/>
    </xf>
    <xf numFmtId="37" fontId="5" fillId="0" borderId="0" xfId="21" applyNumberFormat="1" applyFont="1" applyFill="1" applyBorder="1" applyAlignment="1" quotePrefix="1">
      <alignment horizontal="right"/>
      <protection/>
    </xf>
    <xf numFmtId="43" fontId="5" fillId="0" borderId="0" xfId="15" applyFont="1" applyFill="1" applyBorder="1" applyAlignment="1">
      <alignment/>
    </xf>
    <xf numFmtId="43" fontId="22" fillId="0" borderId="0" xfId="15" applyFont="1" applyFill="1" applyBorder="1" applyAlignment="1">
      <alignment/>
    </xf>
    <xf numFmtId="186" fontId="5" fillId="0" borderId="0" xfId="15" applyNumberFormat="1" applyFont="1" applyFill="1" applyBorder="1" applyAlignment="1">
      <alignment/>
    </xf>
    <xf numFmtId="186" fontId="23" fillId="0" borderId="0" xfId="15" applyNumberFormat="1" applyFont="1" applyFill="1" applyBorder="1" applyAlignment="1">
      <alignment horizontal="right"/>
    </xf>
    <xf numFmtId="185" fontId="22" fillId="0" borderId="0" xfId="21" applyNumberFormat="1" applyFont="1" applyFill="1" applyBorder="1" applyAlignment="1">
      <alignment horizontal="right"/>
      <protection/>
    </xf>
    <xf numFmtId="186" fontId="23" fillId="0" borderId="1" xfId="15" applyNumberFormat="1" applyFont="1" applyFill="1" applyBorder="1" applyAlignment="1">
      <alignment horizontal="right" vertical="center"/>
    </xf>
    <xf numFmtId="185" fontId="22" fillId="0" borderId="1" xfId="21" applyNumberFormat="1" applyFont="1" applyFill="1" applyBorder="1" applyAlignment="1">
      <alignment horizontal="right" vertical="center"/>
      <protection/>
    </xf>
    <xf numFmtId="186" fontId="23" fillId="0" borderId="0" xfId="15" applyNumberFormat="1" applyFont="1" applyFill="1" applyBorder="1" applyAlignment="1">
      <alignment horizontal="right" vertical="center"/>
    </xf>
    <xf numFmtId="185" fontId="22" fillId="0" borderId="0" xfId="21" applyNumberFormat="1" applyFont="1" applyFill="1" applyBorder="1" applyAlignment="1">
      <alignment horizontal="right" vertical="center"/>
      <protection/>
    </xf>
    <xf numFmtId="41" fontId="21" fillId="0" borderId="0" xfId="21" applyNumberFormat="1" applyFont="1" applyFill="1" applyBorder="1" applyAlignment="1">
      <alignment vertical="center"/>
      <protection/>
    </xf>
    <xf numFmtId="43" fontId="5" fillId="0" borderId="0" xfId="15" applyFont="1" applyFill="1" applyBorder="1" applyAlignment="1">
      <alignment vertical="center"/>
    </xf>
    <xf numFmtId="43" fontId="22" fillId="0" borderId="0" xfId="15" applyFont="1" applyFill="1" applyBorder="1" applyAlignment="1">
      <alignment vertical="center"/>
    </xf>
    <xf numFmtId="39" fontId="5" fillId="0" borderId="0" xfId="0" applyNumberFormat="1" applyFont="1" applyFill="1" applyBorder="1" applyAlignment="1">
      <alignment horizontal="right" vertical="center"/>
    </xf>
    <xf numFmtId="39" fontId="5" fillId="0" borderId="0" xfId="0" applyNumberFormat="1" applyFont="1" applyFill="1" applyBorder="1" applyAlignment="1">
      <alignment vertical="center"/>
    </xf>
    <xf numFmtId="39" fontId="22" fillId="0" borderId="0" xfId="0" applyNumberFormat="1" applyFont="1" applyFill="1" applyBorder="1" applyAlignment="1">
      <alignment vertical="center"/>
    </xf>
    <xf numFmtId="43" fontId="5" fillId="0" borderId="0" xfId="15" applyFont="1" applyFill="1" applyBorder="1" applyAlignment="1">
      <alignment horizontal="right" vertical="center"/>
    </xf>
    <xf numFmtId="37" fontId="5" fillId="0" borderId="4" xfId="0" applyNumberFormat="1" applyFont="1" applyFill="1" applyBorder="1" applyAlignment="1">
      <alignment horizontal="right" wrapText="1"/>
    </xf>
    <xf numFmtId="37" fontId="8" fillId="0" borderId="4" xfId="0" applyNumberFormat="1" applyFont="1" applyFill="1" applyBorder="1" applyAlignment="1">
      <alignment/>
    </xf>
    <xf numFmtId="37" fontId="34" fillId="0" borderId="0" xfId="0" applyNumberFormat="1" applyFont="1" applyFill="1" applyAlignment="1">
      <alignment/>
    </xf>
    <xf numFmtId="37" fontId="23" fillId="0" borderId="0" xfId="0" applyNumberFormat="1" applyFont="1" applyFill="1" applyBorder="1" applyAlignment="1">
      <alignment/>
    </xf>
    <xf numFmtId="180" fontId="23" fillId="0" borderId="0" xfId="0" applyNumberFormat="1" applyFont="1" applyFill="1" applyBorder="1" applyAlignment="1">
      <alignment vertical="center"/>
    </xf>
    <xf numFmtId="49" fontId="9" fillId="0" borderId="0" xfId="22" applyNumberFormat="1" applyFont="1" applyFill="1" applyAlignment="1">
      <alignment horizontal="center"/>
      <protection/>
    </xf>
    <xf numFmtId="1" fontId="8" fillId="0" borderId="0" xfId="22" applyNumberFormat="1" applyFont="1" applyFill="1" applyAlignment="1" applyProtection="1">
      <alignment horizontal="left"/>
      <protection locked="0"/>
    </xf>
    <xf numFmtId="1" fontId="9" fillId="0" borderId="0" xfId="22" applyNumberFormat="1" applyFont="1" applyFill="1" applyBorder="1" applyProtection="1">
      <alignment/>
      <protection locked="0"/>
    </xf>
    <xf numFmtId="190" fontId="8" fillId="0" borderId="0" xfId="22" applyNumberFormat="1" applyFont="1" applyFill="1" applyBorder="1" applyProtection="1">
      <alignment/>
      <protection locked="0"/>
    </xf>
    <xf numFmtId="190" fontId="8" fillId="0" borderId="0" xfId="22" applyNumberFormat="1" applyFont="1" applyFill="1" applyProtection="1">
      <alignment/>
      <protection locked="0"/>
    </xf>
    <xf numFmtId="2" fontId="8" fillId="0" borderId="0" xfId="22" applyNumberFormat="1" applyFont="1" applyFill="1">
      <alignment/>
      <protection/>
    </xf>
    <xf numFmtId="37" fontId="6" fillId="0" borderId="0" xfId="0" applyNumberFormat="1" applyFont="1" applyFill="1" applyAlignment="1">
      <alignment horizontal="left"/>
    </xf>
    <xf numFmtId="37" fontId="6" fillId="0" borderId="0" xfId="0" applyNumberFormat="1" applyFont="1" applyFill="1" applyAlignment="1">
      <alignment horizontal="center"/>
    </xf>
    <xf numFmtId="49" fontId="9" fillId="0" borderId="0" xfId="22" applyNumberFormat="1" applyFont="1" applyFill="1" applyAlignment="1">
      <alignment horizontal="left"/>
      <protection/>
    </xf>
    <xf numFmtId="1" fontId="9" fillId="0" borderId="0" xfId="22" applyNumberFormat="1" applyFont="1" applyFill="1" applyBorder="1" applyAlignment="1" applyProtection="1">
      <alignment horizontal="left"/>
      <protection locked="0"/>
    </xf>
    <xf numFmtId="190" fontId="8" fillId="0" borderId="0" xfId="22" applyNumberFormat="1" applyFont="1" applyFill="1" applyBorder="1" applyAlignment="1" applyProtection="1">
      <alignment/>
      <protection locked="0"/>
    </xf>
    <xf numFmtId="190" fontId="8" fillId="0" borderId="0" xfId="22" applyNumberFormat="1" applyFont="1" applyFill="1" applyAlignment="1" applyProtection="1">
      <alignment/>
      <protection locked="0"/>
    </xf>
    <xf numFmtId="1" fontId="9" fillId="0" borderId="0" xfId="22" applyNumberFormat="1" applyFont="1" applyFill="1" applyBorder="1" applyAlignment="1" applyProtection="1">
      <alignment/>
      <protection locked="0"/>
    </xf>
    <xf numFmtId="37" fontId="9" fillId="0" borderId="0" xfId="0" applyNumberFormat="1" applyFont="1" applyFill="1" applyAlignment="1">
      <alignment horizontal="left"/>
    </xf>
    <xf numFmtId="49" fontId="9" fillId="0" borderId="0" xfId="22" applyNumberFormat="1" applyFont="1" applyFill="1" applyBorder="1" applyAlignment="1">
      <alignment horizontal="center"/>
      <protection/>
    </xf>
    <xf numFmtId="0" fontId="8" fillId="0" borderId="0" xfId="22" applyFont="1" applyFill="1" applyBorder="1">
      <alignment/>
      <protection/>
    </xf>
    <xf numFmtId="2" fontId="9" fillId="0" borderId="0" xfId="22" applyNumberFormat="1" applyFont="1" applyFill="1" applyBorder="1">
      <alignment/>
      <protection/>
    </xf>
    <xf numFmtId="1" fontId="8" fillId="0" borderId="0" xfId="22" applyNumberFormat="1" applyFont="1" applyFill="1" applyBorder="1" applyProtection="1">
      <alignment/>
      <protection locked="0"/>
    </xf>
    <xf numFmtId="190" fontId="9" fillId="0" borderId="0" xfId="22" applyNumberFormat="1" applyFont="1" applyFill="1" applyBorder="1" applyProtection="1">
      <alignment/>
      <protection locked="0"/>
    </xf>
    <xf numFmtId="49" fontId="9" fillId="0" borderId="0" xfId="22" applyNumberFormat="1" applyFont="1" applyFill="1" applyBorder="1" applyAlignment="1" quotePrefix="1">
      <alignment horizontal="center"/>
      <protection/>
    </xf>
    <xf numFmtId="1" fontId="9" fillId="0" borderId="0" xfId="22" applyNumberFormat="1" applyFont="1" applyFill="1" applyBorder="1" applyAlignment="1" applyProtection="1">
      <alignment horizontal="left"/>
      <protection locked="0"/>
    </xf>
    <xf numFmtId="1" fontId="8" fillId="0" borderId="0" xfId="22" applyNumberFormat="1" applyFont="1" applyFill="1" applyBorder="1" applyAlignment="1" applyProtection="1">
      <alignment horizontal="justify" vertical="top" wrapText="1"/>
      <protection locked="0"/>
    </xf>
    <xf numFmtId="37" fontId="24" fillId="0" borderId="0" xfId="0" applyNumberFormat="1" applyFont="1" applyFill="1" applyAlignment="1">
      <alignment horizontal="justify" vertical="top" wrapText="1"/>
    </xf>
    <xf numFmtId="2" fontId="9" fillId="0" borderId="0" xfId="22" applyNumberFormat="1" applyFont="1" applyFill="1" applyBorder="1" applyAlignment="1">
      <alignment horizontal="center"/>
      <protection/>
    </xf>
    <xf numFmtId="2" fontId="8" fillId="0" borderId="0" xfId="22" applyNumberFormat="1" applyFont="1" applyFill="1" applyBorder="1">
      <alignment/>
      <protection/>
    </xf>
    <xf numFmtId="1" fontId="8" fillId="0" borderId="0" xfId="22" applyNumberFormat="1" applyFont="1" applyFill="1" applyBorder="1" applyAlignment="1" applyProtection="1">
      <alignment horizontal="left"/>
      <protection locked="0"/>
    </xf>
    <xf numFmtId="189" fontId="9" fillId="0" borderId="0" xfId="22" applyNumberFormat="1" applyFont="1" applyFill="1" applyBorder="1" applyAlignment="1">
      <alignment horizontal="right"/>
      <protection/>
    </xf>
    <xf numFmtId="189" fontId="8" fillId="0" borderId="0" xfId="22" applyNumberFormat="1" applyFont="1" applyFill="1" applyBorder="1" applyAlignment="1">
      <alignment horizontal="right"/>
      <protection/>
    </xf>
    <xf numFmtId="189" fontId="8" fillId="0" borderId="0" xfId="22" applyNumberFormat="1" applyFont="1" applyFill="1" applyBorder="1" applyAlignment="1" applyProtection="1">
      <alignment horizontal="right"/>
      <protection locked="0"/>
    </xf>
    <xf numFmtId="49" fontId="8" fillId="0" borderId="0" xfId="22" applyNumberFormat="1" applyFont="1" applyFill="1" applyBorder="1" applyAlignment="1">
      <alignment horizontal="center"/>
      <protection/>
    </xf>
    <xf numFmtId="1" fontId="8" fillId="0" borderId="0" xfId="22" applyNumberFormat="1" applyFont="1" applyFill="1" applyBorder="1" applyAlignment="1" applyProtection="1">
      <alignment horizontal="left"/>
      <protection locked="0"/>
    </xf>
    <xf numFmtId="37" fontId="24" fillId="0" borderId="0" xfId="0" applyNumberFormat="1" applyFont="1" applyFill="1" applyAlignment="1">
      <alignment wrapText="1"/>
    </xf>
    <xf numFmtId="2" fontId="9" fillId="0" borderId="0" xfId="22" applyNumberFormat="1" applyFont="1" applyFill="1" applyBorder="1">
      <alignment/>
      <protection/>
    </xf>
    <xf numFmtId="37" fontId="8" fillId="0" borderId="0" xfId="0" applyNumberFormat="1" applyFont="1" applyFill="1" applyAlignment="1">
      <alignment horizontal="justify" vertical="top" wrapText="1"/>
    </xf>
    <xf numFmtId="37" fontId="9" fillId="0" borderId="0" xfId="0" applyNumberFormat="1" applyFont="1" applyFill="1" applyAlignment="1">
      <alignment horizontal="center" vertical="top" wrapText="1"/>
    </xf>
    <xf numFmtId="49" fontId="9" fillId="0" borderId="0" xfId="22" applyNumberFormat="1" applyFont="1" applyFill="1" applyBorder="1" applyAlignment="1">
      <alignment horizontal="center" vertical="top"/>
      <protection/>
    </xf>
    <xf numFmtId="1" fontId="8" fillId="0" borderId="0" xfId="0" applyNumberFormat="1" applyFont="1" applyFill="1" applyBorder="1" applyAlignment="1" applyProtection="1">
      <alignment horizontal="justify" wrapText="1"/>
      <protection locked="0"/>
    </xf>
    <xf numFmtId="37" fontId="24" fillId="0" borderId="0" xfId="0" applyNumberFormat="1" applyFont="1" applyFill="1" applyAlignment="1">
      <alignment horizontal="justify" wrapText="1"/>
    </xf>
    <xf numFmtId="37" fontId="9" fillId="0" borderId="0" xfId="15" applyNumberFormat="1" applyFont="1" applyFill="1" applyBorder="1" applyAlignment="1" applyProtection="1">
      <alignment horizontal="right"/>
      <protection locked="0"/>
    </xf>
    <xf numFmtId="186" fontId="8" fillId="0" borderId="0" xfId="15" applyNumberFormat="1" applyFont="1" applyFill="1" applyBorder="1" applyAlignment="1">
      <alignment horizontal="right"/>
    </xf>
    <xf numFmtId="37" fontId="8" fillId="0" borderId="0" xfId="22" applyNumberFormat="1" applyFont="1" applyFill="1" applyBorder="1" applyAlignment="1" applyProtection="1">
      <alignment horizontal="right"/>
      <protection locked="0"/>
    </xf>
    <xf numFmtId="37" fontId="8" fillId="0" borderId="0" xfId="22" applyNumberFormat="1" applyFont="1" applyFill="1" applyBorder="1">
      <alignment/>
      <protection/>
    </xf>
    <xf numFmtId="1" fontId="9" fillId="0" borderId="0" xfId="0" applyNumberFormat="1" applyFont="1" applyFill="1" applyBorder="1" applyAlignment="1" applyProtection="1">
      <alignment/>
      <protection locked="0"/>
    </xf>
    <xf numFmtId="37" fontId="8" fillId="0" borderId="0" xfId="22" applyNumberFormat="1" applyFont="1" applyFill="1" applyBorder="1" applyAlignment="1">
      <alignment horizontal="right"/>
      <protection/>
    </xf>
    <xf numFmtId="37" fontId="9" fillId="0" borderId="0" xfId="15" applyNumberFormat="1" applyFont="1" applyFill="1" applyBorder="1" applyAlignment="1">
      <alignment/>
    </xf>
    <xf numFmtId="1" fontId="8" fillId="0" borderId="0" xfId="0" applyNumberFormat="1" applyFont="1" applyFill="1" applyBorder="1" applyAlignment="1" applyProtection="1">
      <alignment/>
      <protection locked="0"/>
    </xf>
    <xf numFmtId="37" fontId="8" fillId="0" borderId="4" xfId="22" applyNumberFormat="1" applyFont="1" applyFill="1" applyBorder="1" applyAlignment="1">
      <alignment horizontal="right"/>
      <protection/>
    </xf>
    <xf numFmtId="37" fontId="8" fillId="0" borderId="4" xfId="22" applyNumberFormat="1" applyFont="1" applyFill="1" applyBorder="1" applyAlignment="1" applyProtection="1">
      <alignment horizontal="right"/>
      <protection locked="0"/>
    </xf>
    <xf numFmtId="37" fontId="8" fillId="0" borderId="4" xfId="15" applyNumberFormat="1" applyFont="1" applyFill="1" applyBorder="1" applyAlignment="1">
      <alignment/>
    </xf>
    <xf numFmtId="37" fontId="8" fillId="0" borderId="0" xfId="0" applyFont="1" applyFill="1" applyAlignment="1">
      <alignment horizontal="justify" wrapText="1"/>
    </xf>
    <xf numFmtId="37" fontId="9" fillId="0" borderId="0" xfId="0" applyNumberFormat="1" applyFont="1" applyFill="1" applyBorder="1" applyAlignment="1">
      <alignment horizontal="center"/>
    </xf>
    <xf numFmtId="37" fontId="9" fillId="0" borderId="0" xfId="0" applyNumberFormat="1" applyFont="1" applyFill="1" applyBorder="1" applyAlignment="1">
      <alignment horizontal="right"/>
    </xf>
    <xf numFmtId="37" fontId="9" fillId="0" borderId="4" xfId="0" applyNumberFormat="1" applyFont="1" applyFill="1" applyBorder="1" applyAlignment="1">
      <alignment horizontal="right"/>
    </xf>
    <xf numFmtId="37" fontId="9" fillId="0" borderId="4" xfId="0" applyNumberFormat="1" applyFont="1" applyFill="1" applyBorder="1" applyAlignment="1">
      <alignment horizontal="center"/>
    </xf>
    <xf numFmtId="188" fontId="9" fillId="0" borderId="0" xfId="0" applyNumberFormat="1" applyFont="1" applyFill="1" applyBorder="1" applyAlignment="1" quotePrefix="1">
      <alignment/>
    </xf>
    <xf numFmtId="188" fontId="9" fillId="0" borderId="12" xfId="0" applyNumberFormat="1" applyFont="1" applyFill="1" applyBorder="1" applyAlignment="1" quotePrefix="1">
      <alignment horizontal="right"/>
    </xf>
    <xf numFmtId="188" fontId="9" fillId="0" borderId="12" xfId="0" applyNumberFormat="1" applyFont="1" applyFill="1" applyBorder="1" applyAlignment="1" quotePrefix="1">
      <alignment/>
    </xf>
    <xf numFmtId="1" fontId="8" fillId="0" borderId="0" xfId="0" applyNumberFormat="1" applyFont="1" applyFill="1" applyBorder="1" applyAlignment="1" applyProtection="1">
      <alignment horizontal="left"/>
      <protection locked="0"/>
    </xf>
    <xf numFmtId="1" fontId="9" fillId="0" borderId="0" xfId="22" applyNumberFormat="1" applyFont="1" applyFill="1" applyBorder="1" applyAlignment="1" applyProtection="1">
      <alignment horizontal="center"/>
      <protection locked="0"/>
    </xf>
    <xf numFmtId="1" fontId="9" fillId="0" borderId="2" xfId="22" applyNumberFormat="1" applyFont="1" applyFill="1" applyBorder="1" applyAlignment="1" applyProtection="1">
      <alignment horizontal="right"/>
      <protection locked="0"/>
    </xf>
    <xf numFmtId="2" fontId="8" fillId="0" borderId="0" xfId="22" applyNumberFormat="1" applyFont="1" applyFill="1" applyBorder="1" applyAlignment="1">
      <alignment/>
      <protection/>
    </xf>
    <xf numFmtId="1" fontId="9" fillId="0" borderId="0" xfId="22" applyNumberFormat="1" applyFont="1" applyFill="1" applyBorder="1" applyAlignment="1" applyProtection="1">
      <alignment horizontal="center" vertical="top"/>
      <protection locked="0"/>
    </xf>
    <xf numFmtId="1" fontId="8" fillId="0" borderId="0" xfId="22" applyNumberFormat="1" applyFont="1" applyFill="1" applyBorder="1" applyAlignment="1" applyProtection="1">
      <alignment horizontal="center" vertical="top"/>
      <protection locked="0"/>
    </xf>
    <xf numFmtId="1" fontId="9" fillId="0" borderId="0" xfId="22" applyNumberFormat="1" applyFont="1" applyFill="1" applyBorder="1" applyAlignment="1" applyProtection="1">
      <alignment horizontal="right" vertical="top"/>
      <protection locked="0"/>
    </xf>
    <xf numFmtId="1" fontId="8" fillId="0" borderId="0" xfId="0" applyNumberFormat="1" applyFont="1" applyFill="1" applyBorder="1" applyAlignment="1" applyProtection="1" quotePrefix="1">
      <alignment horizontal="left"/>
      <protection locked="0"/>
    </xf>
    <xf numFmtId="1" fontId="8" fillId="0" borderId="0" xfId="22" applyNumberFormat="1" applyFont="1" applyFill="1" applyBorder="1" applyAlignment="1" applyProtection="1" quotePrefix="1">
      <alignment horizontal="left"/>
      <protection locked="0"/>
    </xf>
    <xf numFmtId="186" fontId="8" fillId="0" borderId="0" xfId="15" applyNumberFormat="1" applyFont="1" applyFill="1" applyBorder="1" applyAlignment="1">
      <alignment horizontal="right"/>
    </xf>
    <xf numFmtId="37" fontId="8" fillId="0" borderId="0" xfId="0" applyNumberFormat="1" applyFont="1" applyFill="1" applyBorder="1" applyAlignment="1" applyProtection="1">
      <alignment/>
      <protection locked="0"/>
    </xf>
    <xf numFmtId="37" fontId="8" fillId="0" borderId="3" xfId="22" applyNumberFormat="1" applyFont="1" applyFill="1" applyBorder="1" applyAlignment="1">
      <alignment horizontal="right"/>
      <protection/>
    </xf>
    <xf numFmtId="37" fontId="8" fillId="0" borderId="3" xfId="22" applyNumberFormat="1" applyFont="1" applyFill="1" applyBorder="1" applyAlignment="1" applyProtection="1">
      <alignment horizontal="right"/>
      <protection locked="0"/>
    </xf>
    <xf numFmtId="43" fontId="8" fillId="0" borderId="0" xfId="15" applyFont="1" applyFill="1" applyBorder="1" applyAlignment="1">
      <alignment horizontal="right"/>
    </xf>
    <xf numFmtId="186" fontId="8" fillId="0" borderId="2" xfId="22" applyNumberFormat="1" applyFont="1" applyFill="1" applyBorder="1" applyAlignment="1" applyProtection="1">
      <alignment horizontal="right"/>
      <protection locked="0"/>
    </xf>
    <xf numFmtId="186" fontId="8" fillId="0" borderId="2" xfId="15" applyNumberFormat="1" applyFont="1" applyFill="1" applyBorder="1" applyAlignment="1">
      <alignment horizontal="right"/>
    </xf>
    <xf numFmtId="1" fontId="8" fillId="0" borderId="0" xfId="0" applyNumberFormat="1" applyFont="1" applyFill="1" applyBorder="1" applyAlignment="1" applyProtection="1">
      <alignment/>
      <protection locked="0"/>
    </xf>
    <xf numFmtId="37" fontId="8" fillId="0" borderId="1" xfId="22" applyNumberFormat="1" applyFont="1" applyFill="1" applyBorder="1" applyAlignment="1">
      <alignment horizontal="right"/>
      <protection/>
    </xf>
    <xf numFmtId="37" fontId="8" fillId="0" borderId="1" xfId="22" applyNumberFormat="1" applyFont="1" applyFill="1" applyBorder="1" applyAlignment="1" applyProtection="1">
      <alignment horizontal="right"/>
      <protection locked="0"/>
    </xf>
    <xf numFmtId="1" fontId="8" fillId="0" borderId="0" xfId="0" applyNumberFormat="1" applyFont="1" applyFill="1" applyBorder="1" applyAlignment="1" applyProtection="1">
      <alignment/>
      <protection locked="0"/>
    </xf>
    <xf numFmtId="37" fontId="8" fillId="0" borderId="0" xfId="22" applyNumberFormat="1" applyFont="1" applyFill="1" applyBorder="1" applyAlignment="1">
      <alignment/>
      <protection/>
    </xf>
    <xf numFmtId="37" fontId="9" fillId="0" borderId="0" xfId="22" applyNumberFormat="1" applyFont="1" applyFill="1" applyBorder="1" applyAlignment="1">
      <alignment horizontal="right"/>
      <protection/>
    </xf>
    <xf numFmtId="189" fontId="9" fillId="0" borderId="0" xfId="22" applyNumberFormat="1" applyFont="1" applyFill="1" applyBorder="1" applyAlignment="1" applyProtection="1">
      <alignment horizontal="right"/>
      <protection locked="0"/>
    </xf>
    <xf numFmtId="188" fontId="9" fillId="0" borderId="0" xfId="0" applyNumberFormat="1" applyFont="1" applyFill="1" applyBorder="1" applyAlignment="1" quotePrefix="1">
      <alignment horizontal="right"/>
    </xf>
    <xf numFmtId="188" fontId="8" fillId="0" borderId="0" xfId="0" applyNumberFormat="1" applyFont="1" applyFill="1" applyBorder="1" applyAlignment="1" quotePrefix="1">
      <alignment horizontal="right"/>
    </xf>
    <xf numFmtId="189" fontId="8" fillId="0" borderId="2" xfId="22" applyNumberFormat="1" applyFont="1" applyFill="1" applyBorder="1" applyAlignment="1" applyProtection="1">
      <alignment horizontal="right"/>
      <protection locked="0"/>
    </xf>
    <xf numFmtId="1" fontId="8" fillId="0" borderId="2" xfId="22" applyNumberFormat="1" applyFont="1" applyFill="1" applyBorder="1" applyAlignment="1" applyProtection="1">
      <alignment horizontal="right"/>
      <protection locked="0"/>
    </xf>
    <xf numFmtId="49" fontId="8" fillId="0" borderId="0" xfId="22" applyNumberFormat="1" applyFont="1" applyFill="1" applyBorder="1" applyAlignment="1">
      <alignment horizontal="center" vertical="top"/>
      <protection/>
    </xf>
    <xf numFmtId="49" fontId="8" fillId="0" borderId="0" xfId="22" applyNumberFormat="1" applyFont="1" applyFill="1" applyBorder="1" applyAlignment="1" quotePrefix="1">
      <alignment horizontal="center" vertical="top"/>
      <protection/>
    </xf>
    <xf numFmtId="2" fontId="8" fillId="0" borderId="0" xfId="22" applyNumberFormat="1" applyFont="1" applyFill="1" applyBorder="1" applyAlignment="1">
      <alignment horizontal="center"/>
      <protection/>
    </xf>
    <xf numFmtId="1" fontId="9" fillId="0" borderId="0" xfId="0" applyNumberFormat="1" applyFont="1" applyFill="1" applyBorder="1" applyAlignment="1" applyProtection="1">
      <alignment horizontal="left"/>
      <protection locked="0"/>
    </xf>
    <xf numFmtId="1" fontId="9" fillId="0" borderId="0" xfId="22" applyNumberFormat="1" applyFont="1" applyFill="1" applyBorder="1" applyAlignment="1" applyProtection="1">
      <alignment horizontal="right"/>
      <protection locked="0"/>
    </xf>
    <xf numFmtId="1" fontId="8" fillId="0" borderId="0" xfId="22" applyNumberFormat="1" applyFont="1" applyFill="1" applyBorder="1" applyAlignment="1" applyProtection="1" quotePrefix="1">
      <alignment horizontal="center"/>
      <protection locked="0"/>
    </xf>
    <xf numFmtId="37" fontId="8" fillId="0" borderId="4" xfId="22" applyNumberFormat="1" applyFont="1" applyFill="1" applyBorder="1" applyAlignment="1">
      <alignment horizontal="right"/>
      <protection/>
    </xf>
    <xf numFmtId="2" fontId="8" fillId="0" borderId="0" xfId="22" applyNumberFormat="1" applyFont="1" applyFill="1" applyBorder="1" applyAlignment="1">
      <alignment horizontal="center" vertical="top"/>
      <protection/>
    </xf>
    <xf numFmtId="37" fontId="8" fillId="0" borderId="0" xfId="22" applyNumberFormat="1" applyFont="1" applyFill="1" applyBorder="1" applyAlignment="1" applyProtection="1">
      <alignment horizontal="right"/>
      <protection locked="0"/>
    </xf>
    <xf numFmtId="37" fontId="9" fillId="0" borderId="0" xfId="22" applyNumberFormat="1" applyFont="1" applyFill="1" applyBorder="1" applyAlignment="1" applyProtection="1">
      <alignment horizontal="right"/>
      <protection locked="0"/>
    </xf>
    <xf numFmtId="37" fontId="8" fillId="0" borderId="0" xfId="22" applyNumberFormat="1" applyFont="1" applyFill="1" applyBorder="1" applyAlignment="1">
      <alignment horizontal="right"/>
      <protection/>
    </xf>
    <xf numFmtId="37" fontId="8" fillId="0" borderId="0" xfId="0" applyNumberFormat="1" applyFont="1" applyFill="1" applyBorder="1" applyAlignment="1">
      <alignment horizontal="right" vertical="top" wrapText="1"/>
    </xf>
    <xf numFmtId="2" fontId="8" fillId="0" borderId="0" xfId="22" applyNumberFormat="1" applyFont="1" applyFill="1" applyBorder="1" applyAlignment="1">
      <alignment horizontal="justify" vertical="top" wrapText="1"/>
      <protection/>
    </xf>
    <xf numFmtId="37" fontId="37" fillId="0" borderId="0" xfId="0" applyNumberFormat="1" applyFont="1" applyFill="1" applyAlignment="1">
      <alignment wrapText="1"/>
    </xf>
    <xf numFmtId="1" fontId="8" fillId="0" borderId="0" xfId="22" applyNumberFormat="1" applyFont="1" applyFill="1" applyBorder="1" applyAlignment="1" applyProtection="1">
      <alignment horizontal="justify" vertical="top" wrapText="1"/>
      <protection locked="0"/>
    </xf>
    <xf numFmtId="2" fontId="8" fillId="0" borderId="0" xfId="22" applyNumberFormat="1" applyFont="1" applyFill="1" applyBorder="1">
      <alignment/>
      <protection/>
    </xf>
    <xf numFmtId="2" fontId="8" fillId="0" borderId="0" xfId="22" applyNumberFormat="1" applyFont="1" applyFill="1" applyBorder="1" applyAlignment="1">
      <alignment horizontal="center"/>
      <protection/>
    </xf>
    <xf numFmtId="203" fontId="9" fillId="0" borderId="0" xfId="22" applyNumberFormat="1" applyFont="1" applyFill="1" applyBorder="1">
      <alignment/>
      <protection/>
    </xf>
    <xf numFmtId="203" fontId="8" fillId="0" borderId="0" xfId="22" applyNumberFormat="1" applyFont="1" applyFill="1" applyBorder="1">
      <alignment/>
      <protection/>
    </xf>
    <xf numFmtId="37" fontId="9" fillId="0" borderId="0" xfId="22" applyNumberFormat="1" applyFont="1" applyFill="1" applyBorder="1" applyAlignment="1" applyProtection="1">
      <alignment horizontal="center"/>
      <protection locked="0"/>
    </xf>
    <xf numFmtId="1" fontId="8" fillId="0" borderId="0" xfId="0" applyNumberFormat="1" applyFont="1" applyFill="1" applyBorder="1" applyAlignment="1" applyProtection="1">
      <alignment/>
      <protection locked="0"/>
    </xf>
    <xf numFmtId="203" fontId="8" fillId="0" borderId="0" xfId="22" applyNumberFormat="1" applyFont="1" applyFill="1" applyBorder="1" quotePrefix="1">
      <alignment/>
      <protection/>
    </xf>
    <xf numFmtId="37" fontId="8" fillId="0" borderId="2" xfId="22" applyNumberFormat="1" applyFont="1" applyFill="1" applyBorder="1" applyAlignment="1" applyProtection="1">
      <alignment horizontal="right"/>
      <protection locked="0"/>
    </xf>
    <xf numFmtId="37" fontId="8" fillId="0" borderId="0" xfId="22" applyNumberFormat="1" applyFont="1" applyFill="1" applyBorder="1" applyAlignment="1" applyProtection="1" quotePrefix="1">
      <alignment horizontal="right"/>
      <protection locked="0"/>
    </xf>
    <xf numFmtId="37" fontId="8" fillId="0" borderId="1" xfId="22" applyNumberFormat="1" applyFont="1" applyFill="1" applyBorder="1" applyAlignment="1">
      <alignment horizontal="right"/>
      <protection/>
    </xf>
    <xf numFmtId="1" fontId="8" fillId="0" borderId="0" xfId="0" applyNumberFormat="1" applyFont="1" applyFill="1" applyBorder="1" applyAlignment="1" applyProtection="1" quotePrefix="1">
      <alignment/>
      <protection locked="0"/>
    </xf>
    <xf numFmtId="37" fontId="24" fillId="0" borderId="0" xfId="0" applyNumberFormat="1" applyFont="1" applyFill="1" applyBorder="1" applyAlignment="1">
      <alignment horizontal="justify" vertical="top" wrapText="1"/>
    </xf>
    <xf numFmtId="49" fontId="9" fillId="0" borderId="0" xfId="22" applyNumberFormat="1" applyFont="1" applyFill="1" applyAlignment="1" quotePrefix="1">
      <alignment horizontal="center"/>
      <protection/>
    </xf>
    <xf numFmtId="1" fontId="9" fillId="0" borderId="0" xfId="22" applyNumberFormat="1" applyFont="1" applyFill="1" applyProtection="1">
      <alignment/>
      <protection locked="0"/>
    </xf>
    <xf numFmtId="1" fontId="8" fillId="0" borderId="0" xfId="22" applyNumberFormat="1" applyFont="1" applyFill="1" applyProtection="1">
      <alignment/>
      <protection locked="0"/>
    </xf>
    <xf numFmtId="189" fontId="8" fillId="0" borderId="0" xfId="22" applyNumberFormat="1" applyFont="1" applyFill="1" applyAlignment="1" applyProtection="1">
      <alignment horizontal="right"/>
      <protection locked="0"/>
    </xf>
    <xf numFmtId="49" fontId="9" fillId="0" borderId="0" xfId="22" applyNumberFormat="1" applyFont="1" applyFill="1" applyAlignment="1">
      <alignment horizontal="center" vertical="center"/>
      <protection/>
    </xf>
    <xf numFmtId="2" fontId="8" fillId="0" borderId="0" xfId="22" applyNumberFormat="1" applyFont="1" applyFill="1" applyAlignment="1">
      <alignment vertical="center"/>
      <protection/>
    </xf>
    <xf numFmtId="186" fontId="8" fillId="0" borderId="0" xfId="15" applyNumberFormat="1" applyFont="1" applyFill="1" applyAlignment="1">
      <alignment/>
    </xf>
    <xf numFmtId="2" fontId="8" fillId="0" borderId="0" xfId="22" applyNumberFormat="1" applyFont="1" applyFill="1">
      <alignment/>
      <protection/>
    </xf>
    <xf numFmtId="186" fontId="9" fillId="0" borderId="4" xfId="15" applyNumberFormat="1" applyFont="1" applyFill="1" applyBorder="1" applyAlignment="1">
      <alignment horizontal="right" wrapText="1"/>
    </xf>
    <xf numFmtId="186" fontId="9" fillId="0" borderId="13" xfId="15" applyNumberFormat="1" applyFont="1" applyFill="1" applyBorder="1" applyAlignment="1">
      <alignment horizontal="right" wrapText="1"/>
    </xf>
    <xf numFmtId="186" fontId="9" fillId="0" borderId="0" xfId="15" applyNumberFormat="1" applyFont="1" applyFill="1" applyAlignment="1" quotePrefix="1">
      <alignment/>
    </xf>
    <xf numFmtId="186" fontId="9" fillId="0" borderId="0" xfId="15" applyNumberFormat="1" applyFont="1" applyFill="1" applyAlignment="1">
      <alignment horizontal="center" wrapText="1"/>
    </xf>
    <xf numFmtId="186" fontId="9" fillId="0" borderId="0" xfId="15" applyNumberFormat="1" applyFont="1" applyFill="1" applyAlignment="1">
      <alignment horizontal="center"/>
    </xf>
    <xf numFmtId="186" fontId="9" fillId="0" borderId="0" xfId="15" applyNumberFormat="1" applyFont="1" applyFill="1" applyAlignment="1">
      <alignment/>
    </xf>
    <xf numFmtId="186" fontId="8" fillId="0" borderId="0" xfId="15" applyNumberFormat="1" applyFont="1" applyFill="1" applyAlignment="1">
      <alignment vertical="center"/>
    </xf>
    <xf numFmtId="186" fontId="8" fillId="0" borderId="1" xfId="15" applyNumberFormat="1" applyFont="1" applyFill="1" applyBorder="1" applyAlignment="1">
      <alignment/>
    </xf>
    <xf numFmtId="187" fontId="8" fillId="0" borderId="0" xfId="15" applyNumberFormat="1" applyFont="1" applyFill="1" applyAlignment="1">
      <alignment/>
    </xf>
    <xf numFmtId="186" fontId="8" fillId="0" borderId="0" xfId="15" applyNumberFormat="1" applyFont="1" applyFill="1" applyBorder="1" applyAlignment="1">
      <alignment/>
    </xf>
    <xf numFmtId="186" fontId="9" fillId="0" borderId="0" xfId="15" applyNumberFormat="1" applyFont="1" applyFill="1" applyBorder="1" applyAlignment="1">
      <alignment/>
    </xf>
    <xf numFmtId="49" fontId="8" fillId="0" borderId="0" xfId="22" applyNumberFormat="1" applyFont="1" applyFill="1" applyAlignment="1">
      <alignment horizontal="center"/>
      <protection/>
    </xf>
    <xf numFmtId="186" fontId="9" fillId="0" borderId="0" xfId="15" applyNumberFormat="1" applyFont="1" applyFill="1" applyAlignment="1">
      <alignment vertical="center"/>
    </xf>
    <xf numFmtId="186" fontId="8" fillId="0" borderId="2" xfId="15" applyNumberFormat="1" applyFont="1" applyFill="1" applyBorder="1" applyAlignment="1">
      <alignment vertical="center"/>
    </xf>
    <xf numFmtId="186" fontId="24" fillId="0" borderId="0" xfId="15" applyNumberFormat="1" applyFont="1" applyFill="1" applyAlignment="1">
      <alignment/>
    </xf>
    <xf numFmtId="186" fontId="9" fillId="0" borderId="13" xfId="15" applyNumberFormat="1" applyFont="1" applyFill="1" applyBorder="1" applyAlignment="1" quotePrefix="1">
      <alignment horizontal="right" wrapText="1"/>
    </xf>
    <xf numFmtId="186" fontId="8" fillId="0" borderId="2" xfId="15" applyNumberFormat="1" applyFont="1" applyFill="1" applyBorder="1" applyAlignment="1">
      <alignment/>
    </xf>
    <xf numFmtId="186" fontId="8" fillId="0" borderId="1" xfId="15" applyNumberFormat="1" applyFont="1" applyFill="1" applyBorder="1" applyAlignment="1">
      <alignment vertical="center"/>
    </xf>
    <xf numFmtId="37" fontId="8" fillId="0" borderId="0" xfId="0" applyNumberFormat="1" applyFont="1" applyFill="1" applyBorder="1" applyAlignment="1">
      <alignment horizontal="justify" vertical="top" wrapText="1"/>
    </xf>
    <xf numFmtId="41" fontId="8" fillId="0" borderId="0" xfId="22" applyNumberFormat="1" applyFont="1" applyFill="1">
      <alignment/>
      <protection/>
    </xf>
    <xf numFmtId="41" fontId="8" fillId="0" borderId="0" xfId="22" applyNumberFormat="1" applyFont="1" applyFill="1" applyBorder="1">
      <alignment/>
      <protection/>
    </xf>
    <xf numFmtId="41" fontId="8" fillId="0" borderId="0" xfId="22" applyNumberFormat="1" applyFont="1" applyFill="1">
      <alignment/>
      <protection/>
    </xf>
    <xf numFmtId="41" fontId="9" fillId="0" borderId="0" xfId="22" applyNumberFormat="1" applyFont="1" applyFill="1" applyBorder="1">
      <alignment/>
      <protection/>
    </xf>
    <xf numFmtId="37" fontId="9" fillId="0" borderId="0" xfId="0" applyNumberFormat="1" applyFont="1" applyFill="1" applyAlignment="1" quotePrefix="1">
      <alignment horizontal="center"/>
    </xf>
    <xf numFmtId="41" fontId="8" fillId="0" borderId="0" xfId="22" applyNumberFormat="1" applyFont="1" applyFill="1" applyBorder="1">
      <alignment/>
      <protection/>
    </xf>
    <xf numFmtId="37" fontId="38" fillId="0" borderId="0" xfId="0" applyNumberFormat="1" applyFont="1" applyFill="1" applyAlignment="1">
      <alignment horizontal="center"/>
    </xf>
    <xf numFmtId="41" fontId="9" fillId="0" borderId="0" xfId="22" applyNumberFormat="1" applyFont="1" applyFill="1" applyBorder="1">
      <alignment/>
      <protection/>
    </xf>
    <xf numFmtId="37" fontId="9" fillId="0" borderId="0" xfId="0" applyNumberFormat="1" applyFont="1" applyFill="1" applyAlignment="1">
      <alignment/>
    </xf>
    <xf numFmtId="37" fontId="9" fillId="0" borderId="0" xfId="22" applyNumberFormat="1" applyFont="1" applyFill="1" applyBorder="1" applyProtection="1">
      <alignment/>
      <protection locked="0"/>
    </xf>
    <xf numFmtId="37" fontId="8" fillId="0" borderId="0" xfId="22" applyNumberFormat="1" applyFont="1" applyFill="1" applyBorder="1" applyProtection="1">
      <alignment/>
      <protection locked="0"/>
    </xf>
    <xf numFmtId="189" fontId="8" fillId="0" borderId="0" xfId="22" applyNumberFormat="1" applyFont="1" applyFill="1" applyBorder="1" applyAlignment="1">
      <alignment horizontal="right"/>
      <protection/>
    </xf>
    <xf numFmtId="37" fontId="8" fillId="0" borderId="0" xfId="22" applyNumberFormat="1" applyFont="1" applyFill="1" applyBorder="1" applyAlignment="1">
      <alignment horizontal="center"/>
      <protection/>
    </xf>
    <xf numFmtId="37" fontId="8" fillId="0" borderId="0" xfId="22" applyNumberFormat="1" applyFont="1" applyFill="1" applyBorder="1" applyProtection="1">
      <alignment/>
      <protection locked="0"/>
    </xf>
    <xf numFmtId="2" fontId="9" fillId="0" borderId="0" xfId="22" applyNumberFormat="1" applyFont="1" applyFill="1" applyBorder="1" applyAlignment="1">
      <alignment horizontal="center"/>
      <protection/>
    </xf>
    <xf numFmtId="2" fontId="9" fillId="0" borderId="0" xfId="22" applyNumberFormat="1" applyFont="1" applyFill="1">
      <alignment/>
      <protection/>
    </xf>
    <xf numFmtId="37" fontId="8" fillId="0" borderId="0" xfId="0" applyNumberFormat="1" applyFont="1" applyFill="1" applyBorder="1" applyAlignment="1">
      <alignment horizontal="right"/>
    </xf>
    <xf numFmtId="37" fontId="8" fillId="0" borderId="0" xfId="0" applyNumberFormat="1" applyFont="1" applyFill="1" applyBorder="1" applyAlignment="1">
      <alignment horizontal="center"/>
    </xf>
    <xf numFmtId="1" fontId="39" fillId="0" borderId="0" xfId="22" applyNumberFormat="1" applyFont="1" applyFill="1" applyBorder="1" applyAlignment="1" applyProtection="1">
      <alignment horizontal="left"/>
      <protection locked="0"/>
    </xf>
    <xf numFmtId="188" fontId="8" fillId="0" borderId="0" xfId="0" applyNumberFormat="1" applyFont="1" applyFill="1" applyBorder="1" applyAlignment="1" quotePrefix="1">
      <alignment/>
    </xf>
    <xf numFmtId="49" fontId="8" fillId="0" borderId="0" xfId="22" applyNumberFormat="1" applyFont="1" applyFill="1" applyAlignment="1">
      <alignment horizontal="center" vertical="center"/>
      <protection/>
    </xf>
    <xf numFmtId="2" fontId="8" fillId="0" borderId="0" xfId="22" applyNumberFormat="1" applyFont="1" applyFill="1" applyAlignment="1">
      <alignment vertical="center"/>
      <protection/>
    </xf>
    <xf numFmtId="2" fontId="8" fillId="0" borderId="0" xfId="22" applyNumberFormat="1" applyFont="1" applyFill="1" applyBorder="1" applyAlignment="1">
      <alignment vertical="center"/>
      <protection/>
    </xf>
    <xf numFmtId="186" fontId="8" fillId="0" borderId="1" xfId="15" applyNumberFormat="1" applyFont="1" applyFill="1" applyBorder="1" applyAlignment="1" quotePrefix="1">
      <alignment horizontal="right"/>
    </xf>
    <xf numFmtId="188" fontId="9" fillId="0" borderId="0" xfId="0" applyNumberFormat="1" applyFont="1" applyFill="1" applyBorder="1" applyAlignment="1" quotePrefix="1">
      <alignment/>
    </xf>
    <xf numFmtId="188" fontId="9" fillId="0" borderId="13" xfId="0" applyNumberFormat="1" applyFont="1" applyFill="1" applyBorder="1" applyAlignment="1" quotePrefix="1">
      <alignment horizontal="right"/>
    </xf>
    <xf numFmtId="188" fontId="9" fillId="0" borderId="13" xfId="0" applyNumberFormat="1" applyFont="1" applyFill="1" applyBorder="1" applyAlignment="1" quotePrefix="1">
      <alignment/>
    </xf>
    <xf numFmtId="2" fontId="9" fillId="0" borderId="0" xfId="22" applyNumberFormat="1" applyFont="1" applyFill="1" applyAlignment="1">
      <alignment vertical="center"/>
      <protection/>
    </xf>
    <xf numFmtId="186" fontId="8" fillId="0" borderId="0" xfId="15" applyNumberFormat="1" applyFont="1" applyFill="1" applyBorder="1" applyAlignment="1">
      <alignment vertical="center"/>
    </xf>
    <xf numFmtId="2" fontId="8" fillId="0" borderId="0" xfId="22" applyNumberFormat="1" applyFont="1" applyFill="1" applyBorder="1" applyAlignment="1">
      <alignment vertical="center"/>
      <protection/>
    </xf>
    <xf numFmtId="2" fontId="9" fillId="0" borderId="0" xfId="22" applyNumberFormat="1" applyFont="1" applyFill="1" applyBorder="1" applyAlignment="1">
      <alignment vertical="center"/>
      <protection/>
    </xf>
    <xf numFmtId="43" fontId="8" fillId="0" borderId="0" xfId="15" applyFont="1" applyFill="1" applyAlignment="1">
      <alignment/>
    </xf>
    <xf numFmtId="186" fontId="8" fillId="0" borderId="0" xfId="15" applyNumberFormat="1" applyFont="1" applyFill="1" applyAlignment="1">
      <alignment vertical="center"/>
    </xf>
    <xf numFmtId="186" fontId="8" fillId="0" borderId="0" xfId="15" applyNumberFormat="1" applyFont="1" applyFill="1" applyAlignment="1">
      <alignment/>
    </xf>
    <xf numFmtId="43" fontId="8" fillId="0" borderId="0" xfId="15" applyFont="1" applyFill="1" applyAlignment="1">
      <alignment vertical="center"/>
    </xf>
    <xf numFmtId="43" fontId="8" fillId="0" borderId="0" xfId="15" applyFont="1" applyFill="1" applyBorder="1" applyAlignment="1">
      <alignment vertical="center"/>
    </xf>
    <xf numFmtId="37" fontId="9" fillId="0" borderId="0" xfId="0" applyNumberFormat="1" applyFont="1" applyFill="1" applyAlignment="1" quotePrefix="1">
      <alignment horizontal="left"/>
    </xf>
    <xf numFmtId="2" fontId="8" fillId="0" borderId="0" xfId="22" applyNumberFormat="1" applyFont="1">
      <alignment/>
      <protection/>
    </xf>
    <xf numFmtId="41" fontId="8" fillId="0" borderId="0" xfId="22" applyNumberFormat="1" applyFont="1">
      <alignment/>
      <protection/>
    </xf>
    <xf numFmtId="43" fontId="8" fillId="0" borderId="0" xfId="15" applyFont="1" applyAlignment="1">
      <alignment/>
    </xf>
    <xf numFmtId="43" fontId="8" fillId="0" borderId="0" xfId="15" applyFont="1" applyFill="1" applyBorder="1" applyAlignment="1">
      <alignment/>
    </xf>
    <xf numFmtId="43" fontId="9" fillId="0" borderId="0" xfId="15" applyFont="1" applyFill="1" applyBorder="1" applyAlignment="1">
      <alignment/>
    </xf>
    <xf numFmtId="2" fontId="8" fillId="0" borderId="0" xfId="22" applyNumberFormat="1" applyFont="1" applyAlignment="1">
      <alignment horizontal="left"/>
      <protection/>
    </xf>
    <xf numFmtId="49" fontId="8" fillId="0" borderId="0" xfId="22" applyNumberFormat="1" applyFont="1">
      <alignment/>
      <protection/>
    </xf>
    <xf numFmtId="37" fontId="8" fillId="0" borderId="0" xfId="0" applyNumberFormat="1" applyFont="1" applyFill="1" applyAlignment="1">
      <alignment vertical="top"/>
    </xf>
    <xf numFmtId="37" fontId="9" fillId="0" borderId="0" xfId="0" applyNumberFormat="1" applyFont="1" applyFill="1" applyAlignment="1">
      <alignment horizontal="right" wrapText="1"/>
    </xf>
    <xf numFmtId="37" fontId="8" fillId="0" borderId="0" xfId="0" applyNumberFormat="1" applyFont="1" applyFill="1" applyAlignment="1">
      <alignment horizontal="right" wrapText="1"/>
    </xf>
    <xf numFmtId="1" fontId="8" fillId="0" borderId="0" xfId="22" applyNumberFormat="1" applyFont="1" applyFill="1" applyBorder="1" applyAlignment="1" applyProtection="1">
      <alignment horizontal="right"/>
      <protection locked="0"/>
    </xf>
    <xf numFmtId="2" fontId="9" fillId="0" borderId="0" xfId="22" applyNumberFormat="1" applyFont="1" applyFill="1" applyBorder="1" applyAlignment="1">
      <alignment horizontal="right"/>
      <protection/>
    </xf>
    <xf numFmtId="37" fontId="9" fillId="0" borderId="13" xfId="0" applyNumberFormat="1" applyFont="1" applyFill="1" applyBorder="1" applyAlignment="1">
      <alignment horizontal="right" wrapText="1"/>
    </xf>
    <xf numFmtId="37" fontId="24" fillId="0" borderId="0" xfId="0" applyNumberFormat="1" applyFont="1" applyFill="1" applyAlignment="1">
      <alignment horizontal="right" vertical="top" wrapText="1"/>
    </xf>
    <xf numFmtId="37" fontId="37" fillId="0" borderId="0" xfId="0" applyNumberFormat="1" applyFont="1" applyFill="1" applyBorder="1" applyAlignment="1">
      <alignment/>
    </xf>
    <xf numFmtId="2" fontId="8" fillId="0" borderId="0" xfId="22" applyNumberFormat="1" applyFont="1" applyFill="1" applyBorder="1" applyAlignment="1">
      <alignment vertical="top"/>
      <protection/>
    </xf>
    <xf numFmtId="186" fontId="7" fillId="0" borderId="4" xfId="15" applyNumberFormat="1" applyFont="1" applyFill="1" applyBorder="1" applyAlignment="1">
      <alignment horizontal="right" wrapText="1"/>
    </xf>
    <xf numFmtId="49" fontId="9" fillId="0" borderId="0" xfId="22" applyNumberFormat="1" applyFont="1" applyFill="1" applyBorder="1" applyAlignment="1" quotePrefix="1">
      <alignment horizontal="center" vertical="top"/>
      <protection/>
    </xf>
    <xf numFmtId="37" fontId="9" fillId="0" borderId="0" xfId="22" applyNumberFormat="1" applyFont="1" applyFill="1" applyBorder="1" applyAlignment="1" applyProtection="1">
      <alignment vertical="top"/>
      <protection locked="0"/>
    </xf>
    <xf numFmtId="37" fontId="8" fillId="0" borderId="0" xfId="22" applyNumberFormat="1" applyFont="1" applyFill="1" applyBorder="1" applyAlignment="1" applyProtection="1">
      <alignment vertical="top"/>
      <protection locked="0"/>
    </xf>
    <xf numFmtId="189" fontId="9" fillId="0" borderId="0" xfId="22" applyNumberFormat="1" applyFont="1" applyFill="1" applyBorder="1" applyAlignment="1">
      <alignment horizontal="right" vertical="top"/>
      <protection/>
    </xf>
    <xf numFmtId="189" fontId="8" fillId="0" borderId="0" xfId="22" applyNumberFormat="1" applyFont="1" applyFill="1" applyBorder="1" applyAlignment="1">
      <alignment horizontal="right" vertical="top"/>
      <protection/>
    </xf>
    <xf numFmtId="37" fontId="8" fillId="0" borderId="0" xfId="22" applyNumberFormat="1" applyFont="1" applyFill="1" applyBorder="1" applyAlignment="1">
      <alignment vertical="top"/>
      <protection/>
    </xf>
    <xf numFmtId="37" fontId="21" fillId="0" borderId="0" xfId="21" applyNumberFormat="1" applyFont="1" applyFill="1" applyBorder="1">
      <alignment/>
      <protection/>
    </xf>
    <xf numFmtId="37" fontId="9" fillId="0" borderId="0" xfId="0" applyNumberFormat="1" applyFont="1" applyFill="1" applyAlignment="1" quotePrefix="1">
      <alignment horizontal="center" vertical="top"/>
    </xf>
    <xf numFmtId="37" fontId="9" fillId="0" borderId="0" xfId="0" applyNumberFormat="1" applyFont="1" applyFill="1" applyAlignment="1">
      <alignment vertical="top"/>
    </xf>
    <xf numFmtId="41" fontId="8" fillId="0" borderId="0" xfId="22" applyNumberFormat="1" applyFont="1" applyFill="1" applyBorder="1" applyAlignment="1">
      <alignment vertical="top"/>
      <protection/>
    </xf>
    <xf numFmtId="41" fontId="8" fillId="0" borderId="0" xfId="22" applyNumberFormat="1" applyFont="1" applyFill="1" applyAlignment="1">
      <alignment vertical="top"/>
      <protection/>
    </xf>
    <xf numFmtId="41" fontId="9" fillId="0" borderId="0" xfId="22" applyNumberFormat="1" applyFont="1" applyFill="1" applyBorder="1" applyAlignment="1">
      <alignment vertical="top"/>
      <protection/>
    </xf>
    <xf numFmtId="2" fontId="8" fillId="0" borderId="0" xfId="22" applyNumberFormat="1" applyFont="1" applyFill="1" applyAlignment="1">
      <alignment vertical="top"/>
      <protection/>
    </xf>
    <xf numFmtId="186" fontId="8" fillId="0" borderId="0" xfId="15" applyNumberFormat="1" applyFont="1" applyFill="1" applyBorder="1" applyAlignment="1">
      <alignment vertical="center"/>
    </xf>
    <xf numFmtId="37" fontId="24" fillId="0" borderId="0" xfId="0" applyNumberFormat="1" applyFont="1" applyFill="1" applyAlignment="1">
      <alignment horizontal="justify" wrapText="1"/>
    </xf>
    <xf numFmtId="37" fontId="8" fillId="0" borderId="0" xfId="0" applyFont="1" applyFill="1" applyAlignment="1">
      <alignment horizontal="justify" vertical="center" wrapText="1"/>
    </xf>
    <xf numFmtId="186" fontId="8" fillId="0" borderId="0" xfId="15" applyNumberFormat="1" applyFont="1" applyFill="1" applyAlignment="1" quotePrefix="1">
      <alignment wrapText="1"/>
    </xf>
    <xf numFmtId="1" fontId="8" fillId="0" borderId="0" xfId="0" applyNumberFormat="1" applyFont="1" applyFill="1" applyBorder="1" applyAlignment="1" applyProtection="1">
      <alignment horizontal="justify" wrapText="1"/>
      <protection locked="0"/>
    </xf>
    <xf numFmtId="189" fontId="9" fillId="0" borderId="4" xfId="22" applyNumberFormat="1" applyFont="1" applyFill="1" applyBorder="1" applyAlignment="1" applyProtection="1">
      <alignment horizontal="center"/>
      <protection locked="0"/>
    </xf>
    <xf numFmtId="1" fontId="8" fillId="0" borderId="0" xfId="22" applyNumberFormat="1" applyFont="1" applyFill="1" applyBorder="1" applyAlignment="1" applyProtection="1">
      <alignment horizontal="left" vertical="top" wrapText="1"/>
      <protection locked="0"/>
    </xf>
    <xf numFmtId="43" fontId="8" fillId="0" borderId="0" xfId="15" applyFont="1" applyFill="1" applyBorder="1" applyAlignment="1">
      <alignment vertical="center"/>
    </xf>
    <xf numFmtId="43" fontId="8" fillId="0" borderId="0" xfId="15" applyFont="1" applyBorder="1" applyAlignment="1">
      <alignment/>
    </xf>
    <xf numFmtId="41" fontId="8" fillId="0" borderId="0" xfId="22" applyNumberFormat="1" applyFont="1" applyBorder="1">
      <alignment/>
      <protection/>
    </xf>
    <xf numFmtId="37" fontId="24" fillId="0" borderId="0" xfId="0" applyNumberFormat="1" applyFont="1" applyFill="1" applyAlignment="1">
      <alignment horizontal="justify" vertical="top" wrapText="1"/>
    </xf>
    <xf numFmtId="186" fontId="8" fillId="0" borderId="0" xfId="15" applyNumberFormat="1" applyFont="1" applyFill="1" applyAlignment="1">
      <alignment wrapText="1"/>
    </xf>
    <xf numFmtId="37" fontId="24" fillId="0" borderId="0" xfId="0" applyNumberFormat="1" applyFont="1" applyFill="1" applyAlignment="1">
      <alignment wrapText="1"/>
    </xf>
    <xf numFmtId="37" fontId="9" fillId="0" borderId="4" xfId="0" applyNumberFormat="1" applyFont="1" applyFill="1" applyBorder="1" applyAlignment="1">
      <alignment horizontal="center"/>
    </xf>
    <xf numFmtId="2" fontId="8" fillId="0" borderId="0" xfId="22" applyNumberFormat="1" applyFont="1" applyFill="1" applyAlignment="1">
      <alignment horizontal="justify" wrapText="1"/>
      <protection/>
    </xf>
    <xf numFmtId="37" fontId="11" fillId="0" borderId="0" xfId="0" applyNumberFormat="1" applyFont="1" applyFill="1" applyAlignment="1">
      <alignment wrapText="1"/>
    </xf>
    <xf numFmtId="37" fontId="30" fillId="0" borderId="0" xfId="0" applyNumberFormat="1" applyFont="1" applyFill="1" applyBorder="1" applyAlignment="1">
      <alignment horizontal="left"/>
    </xf>
    <xf numFmtId="37" fontId="5" fillId="0" borderId="0" xfId="0" applyNumberFormat="1" applyFont="1" applyFill="1" applyBorder="1" applyAlignment="1">
      <alignment horizontal="left"/>
    </xf>
    <xf numFmtId="37" fontId="22" fillId="0" borderId="0" xfId="0" applyNumberFormat="1" applyFont="1" applyFill="1" applyBorder="1" applyAlignment="1">
      <alignment horizontal="left"/>
    </xf>
    <xf numFmtId="37" fontId="18" fillId="0" borderId="0" xfId="0" applyNumberFormat="1" applyFont="1" applyFill="1" applyBorder="1" applyAlignment="1">
      <alignment horizontal="center" vertical="center"/>
    </xf>
    <xf numFmtId="49" fontId="23" fillId="0" borderId="4" xfId="0" applyNumberFormat="1" applyFont="1" applyFill="1" applyBorder="1" applyAlignment="1">
      <alignment horizontal="center"/>
    </xf>
    <xf numFmtId="37" fontId="11" fillId="0" borderId="0" xfId="0" applyNumberFormat="1" applyFont="1" applyFill="1" applyAlignment="1">
      <alignment horizontal="justify" wrapText="1"/>
    </xf>
    <xf numFmtId="37" fontId="14" fillId="0" borderId="0" xfId="0" applyNumberFormat="1" applyFont="1" applyFill="1" applyAlignment="1">
      <alignment horizontal="justify" wrapText="1"/>
    </xf>
    <xf numFmtId="37" fontId="8" fillId="0" borderId="0" xfId="0" applyNumberFormat="1" applyFont="1" applyFill="1" applyAlignment="1">
      <alignment horizontal="justify" wrapText="1"/>
    </xf>
    <xf numFmtId="37" fontId="24" fillId="2" borderId="0" xfId="0" applyNumberFormat="1" applyFont="1" applyAlignment="1">
      <alignment horizontal="justify" wrapText="1"/>
    </xf>
    <xf numFmtId="37" fontId="11" fillId="0" borderId="0" xfId="21" applyNumberFormat="1" applyFont="1" applyFill="1" applyAlignment="1">
      <alignment horizontal="justify" wrapText="1"/>
      <protection/>
    </xf>
    <xf numFmtId="37" fontId="14" fillId="2" borderId="0" xfId="21" applyNumberFormat="1" applyFont="1" applyAlignment="1">
      <alignment horizontal="justify" wrapText="1"/>
      <protection/>
    </xf>
    <xf numFmtId="37" fontId="23" fillId="0" borderId="0" xfId="21" applyNumberFormat="1" applyFont="1" applyFill="1" applyAlignment="1">
      <alignment horizontal="center"/>
      <protection/>
    </xf>
    <xf numFmtId="49" fontId="23" fillId="0" borderId="4" xfId="21" applyNumberFormat="1" applyFont="1" applyFill="1" applyBorder="1" applyAlignment="1" quotePrefix="1">
      <alignment horizontal="center"/>
      <protection/>
    </xf>
    <xf numFmtId="37" fontId="30" fillId="0" borderId="0" xfId="21" applyNumberFormat="1" applyFont="1" applyFill="1" applyAlignment="1">
      <alignment horizontal="left"/>
      <protection/>
    </xf>
    <xf numFmtId="37" fontId="5" fillId="0" borderId="0" xfId="21" applyNumberFormat="1" applyFont="1" applyFill="1" applyAlignment="1">
      <alignment horizontal="left"/>
      <protection/>
    </xf>
    <xf numFmtId="37" fontId="25" fillId="0" borderId="0" xfId="21" applyNumberFormat="1" applyFont="1" applyFill="1" applyAlignment="1">
      <alignment horizontal="center" vertical="center"/>
      <protection/>
    </xf>
    <xf numFmtId="1" fontId="8" fillId="0" borderId="0" xfId="22" applyNumberFormat="1" applyFont="1" applyFill="1" applyBorder="1" applyAlignment="1" applyProtection="1">
      <alignment horizontal="justify" vertical="top" wrapText="1"/>
      <protection locked="0"/>
    </xf>
    <xf numFmtId="37" fontId="24" fillId="0" borderId="0" xfId="0" applyNumberFormat="1" applyFont="1" applyFill="1" applyBorder="1" applyAlignment="1">
      <alignment horizontal="justify" vertical="top" wrapText="1"/>
    </xf>
    <xf numFmtId="186" fontId="8" fillId="0" borderId="0" xfId="15" applyNumberFormat="1" applyFont="1" applyFill="1" applyBorder="1" applyAlignment="1">
      <alignment wrapText="1"/>
    </xf>
    <xf numFmtId="186" fontId="8" fillId="0" borderId="3" xfId="15" applyNumberFormat="1" applyFont="1" applyFill="1" applyBorder="1" applyAlignment="1">
      <alignment vertical="center"/>
    </xf>
    <xf numFmtId="37" fontId="24" fillId="0" borderId="0" xfId="0" applyNumberFormat="1" applyFont="1" applyFill="1" applyBorder="1" applyAlignment="1">
      <alignment vertical="center"/>
    </xf>
    <xf numFmtId="37" fontId="24" fillId="0" borderId="2" xfId="0" applyNumberFormat="1" applyFont="1" applyFill="1" applyBorder="1" applyAlignment="1">
      <alignment vertical="center"/>
    </xf>
    <xf numFmtId="37" fontId="24" fillId="0" borderId="0" xfId="0" applyNumberFormat="1" applyFont="1" applyFill="1" applyAlignment="1">
      <alignment vertical="top" wrapText="1"/>
    </xf>
    <xf numFmtId="1" fontId="8" fillId="0" borderId="0" xfId="0" applyNumberFormat="1" applyFont="1" applyFill="1" applyBorder="1" applyAlignment="1" applyProtection="1">
      <alignment horizontal="justify" vertical="top" wrapText="1"/>
      <protection locked="0"/>
    </xf>
    <xf numFmtId="1" fontId="8" fillId="0" borderId="0" xfId="22" applyNumberFormat="1" applyFont="1" applyFill="1" applyBorder="1" applyAlignment="1" applyProtection="1">
      <alignment horizontal="left" wrapText="1"/>
      <protection locked="0"/>
    </xf>
    <xf numFmtId="37" fontId="24" fillId="2" borderId="0" xfId="0" applyNumberFormat="1" applyFont="1" applyAlignment="1">
      <alignment wrapText="1"/>
    </xf>
    <xf numFmtId="1" fontId="9" fillId="0" borderId="0" xfId="22" applyNumberFormat="1" applyFont="1" applyFill="1" applyBorder="1" applyAlignment="1" applyProtection="1">
      <alignment horizontal="center"/>
      <protection locked="0"/>
    </xf>
    <xf numFmtId="2" fontId="8" fillId="0" borderId="0" xfId="22" applyNumberFormat="1" applyFont="1" applyFill="1" applyBorder="1" applyAlignment="1">
      <alignment horizontal="justify" vertical="top" wrapText="1"/>
      <protection/>
    </xf>
    <xf numFmtId="2" fontId="8" fillId="0" borderId="0" xfId="22" applyNumberFormat="1" applyFont="1" applyFill="1" applyBorder="1" applyAlignment="1">
      <alignment horizontal="justify" vertical="top" wrapText="1"/>
      <protection/>
    </xf>
    <xf numFmtId="37" fontId="8" fillId="0" borderId="0" xfId="0" applyFont="1" applyFill="1" applyAlignment="1">
      <alignment horizontal="justify" wrapText="1"/>
    </xf>
    <xf numFmtId="2" fontId="8" fillId="0" borderId="0" xfId="22" applyNumberFormat="1" applyFont="1" applyFill="1" applyBorder="1" applyAlignment="1">
      <alignment vertical="top" wrapText="1"/>
      <protection/>
    </xf>
    <xf numFmtId="1" fontId="8" fillId="0" borderId="0" xfId="22" applyNumberFormat="1" applyFont="1" applyFill="1" applyBorder="1" applyAlignment="1" applyProtection="1">
      <alignment horizontal="justify" vertical="top" wrapText="1"/>
      <protection locked="0"/>
    </xf>
    <xf numFmtId="37" fontId="8" fillId="0" borderId="0" xfId="0" applyNumberFormat="1" applyFont="1" applyFill="1" applyAlignment="1">
      <alignment horizontal="justify" vertical="top" wrapText="1"/>
    </xf>
    <xf numFmtId="186" fontId="8" fillId="0" borderId="0" xfId="15" applyNumberFormat="1" applyFont="1" applyFill="1" applyAlignment="1">
      <alignment vertical="center"/>
    </xf>
    <xf numFmtId="37" fontId="24" fillId="2" borderId="0" xfId="0" applyNumberFormat="1" applyFont="1" applyAlignment="1">
      <alignment vertical="center"/>
    </xf>
    <xf numFmtId="1" fontId="8" fillId="0" borderId="0" xfId="22" applyNumberFormat="1" applyFont="1" applyFill="1" applyBorder="1" applyAlignment="1" applyProtection="1">
      <alignment horizontal="justify" vertical="center" wrapText="1"/>
      <protection locked="0"/>
    </xf>
    <xf numFmtId="37" fontId="24" fillId="0" borderId="0" xfId="0" applyNumberFormat="1" applyFont="1" applyFill="1" applyBorder="1" applyAlignment="1">
      <alignment horizontal="justify" vertical="center" wrapText="1"/>
    </xf>
    <xf numFmtId="1" fontId="8" fillId="0" borderId="0" xfId="22" applyNumberFormat="1" applyFont="1" applyFill="1" applyBorder="1" applyAlignment="1" applyProtection="1">
      <alignment horizontal="justify" wrapText="1"/>
      <protection locked="0"/>
    </xf>
    <xf numFmtId="37" fontId="24" fillId="2" borderId="0" xfId="0" applyNumberFormat="1" applyFont="1" applyAlignment="1">
      <alignment vertical="top" wrapText="1"/>
    </xf>
    <xf numFmtId="1" fontId="8" fillId="0" borderId="0" xfId="22" applyNumberFormat="1" applyFont="1" applyFill="1" applyBorder="1" applyAlignment="1" applyProtection="1">
      <alignment horizontal="justify" wrapText="1"/>
      <protection locked="0"/>
    </xf>
    <xf numFmtId="37" fontId="24" fillId="0" borderId="0" xfId="0" applyNumberFormat="1" applyFont="1" applyFill="1" applyBorder="1" applyAlignment="1">
      <alignment horizontal="justify" wrapText="1"/>
    </xf>
  </cellXfs>
  <cellStyles count="10">
    <cellStyle name="Normal" xfId="0"/>
    <cellStyle name="Comma" xfId="15"/>
    <cellStyle name="Comma [0]" xfId="16"/>
    <cellStyle name="Currency" xfId="17"/>
    <cellStyle name="Currency [0]" xfId="18"/>
    <cellStyle name="Followed Hyperlink" xfId="19"/>
    <cellStyle name="Hyperlink" xfId="20"/>
    <cellStyle name="Normal_Boustead Sep02 Qtr Rpt" xfId="21"/>
    <cellStyle name="Normal_june98-Eng"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uarterly%20Report\Y2002\Sep2002\Boustead%20Sep02%20Qtr%20Rpt%20(val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Consol PL"/>
      <sheetName val="BS"/>
      <sheetName val="Statement of Equity"/>
      <sheetName val="Cash flow"/>
      <sheetName val="NOTE 1"/>
    </sheetNames>
    <sheetDataSet>
      <sheetData sheetId="3">
        <row r="23">
          <cell r="Q23">
            <v>1367715.4376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S44"/>
  <sheetViews>
    <sheetView zoomScale="60" zoomScaleNormal="60" workbookViewId="0" topLeftCell="B13">
      <selection activeCell="E27" sqref="E27"/>
    </sheetView>
  </sheetViews>
  <sheetFormatPr defaultColWidth="8.77734375" defaultRowHeight="15"/>
  <cols>
    <col min="1" max="1" width="5.21484375" style="8" customWidth="1"/>
    <col min="2" max="2" width="53.99609375" style="6"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2.21484375" style="4" customWidth="1"/>
    <col min="13" max="13" width="5.6640625" style="1" customWidth="1"/>
    <col min="14" max="14" width="12.10546875" style="1" customWidth="1"/>
    <col min="15" max="16384" width="5.6640625" style="1" customWidth="1"/>
  </cols>
  <sheetData>
    <row r="1" spans="1:12" s="78" customFormat="1" ht="36" customHeight="1">
      <c r="A1" s="77"/>
      <c r="B1" s="555" t="s">
        <v>98</v>
      </c>
      <c r="C1" s="555"/>
      <c r="D1" s="555"/>
      <c r="E1" s="555"/>
      <c r="F1" s="555"/>
      <c r="G1" s="555"/>
      <c r="H1" s="555"/>
      <c r="I1" s="555"/>
      <c r="J1" s="555"/>
      <c r="K1" s="555"/>
      <c r="L1" s="77"/>
    </row>
    <row r="2" spans="1:12" s="74" customFormat="1" ht="45" customHeight="1">
      <c r="A2" s="72"/>
      <c r="B2" s="556" t="s">
        <v>230</v>
      </c>
      <c r="C2" s="557"/>
      <c r="D2" s="557"/>
      <c r="E2" s="557"/>
      <c r="F2" s="557"/>
      <c r="G2" s="557"/>
      <c r="H2" s="557"/>
      <c r="I2" s="557"/>
      <c r="J2" s="557"/>
      <c r="K2" s="557"/>
      <c r="L2" s="72"/>
    </row>
    <row r="3" spans="1:12" ht="52.5" customHeight="1">
      <c r="A3" s="558"/>
      <c r="B3" s="558"/>
      <c r="C3" s="558"/>
      <c r="D3" s="558"/>
      <c r="E3" s="558"/>
      <c r="F3" s="558"/>
      <c r="G3" s="558"/>
      <c r="H3" s="558"/>
      <c r="I3" s="558"/>
      <c r="J3" s="558"/>
      <c r="K3" s="558"/>
      <c r="L3" s="558"/>
    </row>
    <row r="4" spans="1:12" s="74" customFormat="1" ht="25.5" customHeight="1" thickBot="1">
      <c r="A4" s="72"/>
      <c r="B4" s="153" t="s">
        <v>327</v>
      </c>
      <c r="C4" s="154"/>
      <c r="D4" s="150"/>
      <c r="E4" s="559" t="s">
        <v>209</v>
      </c>
      <c r="F4" s="559"/>
      <c r="G4" s="559"/>
      <c r="H4" s="155"/>
      <c r="I4" s="559" t="s">
        <v>210</v>
      </c>
      <c r="J4" s="559"/>
      <c r="K4" s="559"/>
      <c r="L4" s="150"/>
    </row>
    <row r="5" spans="1:12" s="74" customFormat="1" ht="27.75" customHeight="1">
      <c r="A5" s="72"/>
      <c r="D5" s="86"/>
      <c r="E5" s="86" t="s">
        <v>288</v>
      </c>
      <c r="F5" s="255"/>
      <c r="G5" s="86" t="s">
        <v>146</v>
      </c>
      <c r="H5" s="87"/>
      <c r="I5" s="86" t="s">
        <v>288</v>
      </c>
      <c r="J5" s="255"/>
      <c r="K5" s="86" t="s">
        <v>146</v>
      </c>
      <c r="L5" s="80"/>
    </row>
    <row r="6" spans="1:12" s="74" customFormat="1" ht="9.75" customHeight="1">
      <c r="A6" s="72"/>
      <c r="D6" s="75"/>
      <c r="E6" s="76"/>
      <c r="F6" s="76"/>
      <c r="G6" s="75"/>
      <c r="H6" s="76"/>
      <c r="I6" s="76"/>
      <c r="J6" s="76"/>
      <c r="K6" s="76"/>
      <c r="L6" s="76"/>
    </row>
    <row r="7" spans="1:12" s="34" customFormat="1" ht="23.25">
      <c r="A7" s="7"/>
      <c r="E7" s="168" t="s">
        <v>145</v>
      </c>
      <c r="F7" s="170"/>
      <c r="G7" s="168" t="s">
        <v>145</v>
      </c>
      <c r="H7" s="170"/>
      <c r="I7" s="168" t="s">
        <v>145</v>
      </c>
      <c r="J7" s="170"/>
      <c r="K7" s="168" t="s">
        <v>145</v>
      </c>
      <c r="L7" s="170"/>
    </row>
    <row r="8" spans="2:11" ht="20.25">
      <c r="B8" s="5"/>
      <c r="C8" s="5"/>
      <c r="I8" s="1"/>
      <c r="K8" s="1"/>
    </row>
    <row r="9" spans="1:19" s="34" customFormat="1" ht="25.5" customHeight="1">
      <c r="A9" s="171" t="s">
        <v>60</v>
      </c>
      <c r="B9" s="47" t="s">
        <v>80</v>
      </c>
      <c r="C9" s="36"/>
      <c r="E9" s="259">
        <f>'Consol PL'!E9</f>
        <v>297754</v>
      </c>
      <c r="F9" s="48"/>
      <c r="G9" s="59">
        <f>'Consol PL'!G9</f>
        <v>246743</v>
      </c>
      <c r="H9" s="48"/>
      <c r="I9" s="259">
        <f>'Consol PL'!I9</f>
        <v>771357.89</v>
      </c>
      <c r="J9" s="48"/>
      <c r="K9" s="59">
        <f>'Consol PL'!K9</f>
        <v>696356</v>
      </c>
      <c r="L9" s="39"/>
      <c r="M9" s="38"/>
      <c r="N9" s="38"/>
      <c r="O9" s="38"/>
      <c r="P9" s="38"/>
      <c r="Q9" s="38"/>
      <c r="R9" s="38"/>
      <c r="S9" s="38"/>
    </row>
    <row r="10" spans="1:12" s="34" customFormat="1" ht="6.75" customHeight="1">
      <c r="A10" s="91"/>
      <c r="B10" s="44"/>
      <c r="E10" s="258"/>
      <c r="F10" s="48"/>
      <c r="G10" s="59"/>
      <c r="H10" s="48"/>
      <c r="I10" s="258"/>
      <c r="J10" s="68"/>
      <c r="K10" s="59"/>
      <c r="L10" s="39"/>
    </row>
    <row r="11" spans="1:12" s="44" customFormat="1" ht="39.75" customHeight="1">
      <c r="A11" s="172" t="s">
        <v>159</v>
      </c>
      <c r="B11" s="79" t="s">
        <v>129</v>
      </c>
      <c r="C11" s="47"/>
      <c r="E11" s="259">
        <f>'Consol PL'!E17</f>
        <v>57864.39995508</v>
      </c>
      <c r="F11" s="48"/>
      <c r="G11" s="59">
        <f>'Consol PL'!G17</f>
        <v>19344</v>
      </c>
      <c r="H11" s="48"/>
      <c r="I11" s="259">
        <f>'Consol PL'!I17</f>
        <v>136133.28995508002</v>
      </c>
      <c r="J11" s="48"/>
      <c r="K11" s="59">
        <f>'Consol PL'!K17</f>
        <v>93018</v>
      </c>
      <c r="L11" s="48"/>
    </row>
    <row r="12" spans="1:12" s="44" customFormat="1" ht="9" customHeight="1">
      <c r="A12" s="99"/>
      <c r="E12" s="258"/>
      <c r="F12" s="48"/>
      <c r="G12" s="59"/>
      <c r="H12" s="48"/>
      <c r="I12" s="258"/>
      <c r="J12" s="48"/>
      <c r="K12" s="59"/>
      <c r="L12" s="48"/>
    </row>
    <row r="13" spans="1:12" s="34" customFormat="1" ht="37.5" customHeight="1">
      <c r="A13" s="243" t="s">
        <v>160</v>
      </c>
      <c r="B13" s="79" t="s">
        <v>274</v>
      </c>
      <c r="E13" s="259">
        <f>'Consol PL'!E23</f>
        <v>28735.79495508</v>
      </c>
      <c r="F13" s="48"/>
      <c r="G13" s="59">
        <f>G15</f>
        <v>-10750</v>
      </c>
      <c r="H13" s="48"/>
      <c r="I13" s="259">
        <f>I15</f>
        <v>44303.684955080025</v>
      </c>
      <c r="J13" s="48"/>
      <c r="K13" s="59">
        <f>K15</f>
        <v>14935</v>
      </c>
      <c r="L13" s="39"/>
    </row>
    <row r="14" spans="1:12" s="34" customFormat="1" ht="12" customHeight="1">
      <c r="A14" s="91"/>
      <c r="B14" s="44"/>
      <c r="E14" s="323"/>
      <c r="F14" s="176"/>
      <c r="G14" s="175"/>
      <c r="H14" s="176"/>
      <c r="I14" s="323"/>
      <c r="J14" s="324"/>
      <c r="K14" s="175"/>
      <c r="L14" s="39"/>
    </row>
    <row r="15" spans="1:12" s="44" customFormat="1" ht="42.75" customHeight="1">
      <c r="A15" s="172" t="s">
        <v>161</v>
      </c>
      <c r="B15" s="173" t="s">
        <v>130</v>
      </c>
      <c r="E15" s="259">
        <f>'Consol PL'!E23</f>
        <v>28735.79495508</v>
      </c>
      <c r="F15" s="48"/>
      <c r="G15" s="59">
        <f>'Consol PL'!G23</f>
        <v>-10750</v>
      </c>
      <c r="H15" s="48"/>
      <c r="I15" s="259">
        <f>'Consol PL'!I23</f>
        <v>44303.684955080025</v>
      </c>
      <c r="J15" s="48"/>
      <c r="K15" s="59">
        <f>'Consol PL'!K23</f>
        <v>14935</v>
      </c>
      <c r="L15" s="68"/>
    </row>
    <row r="16" spans="1:12" s="34" customFormat="1" ht="18.75" customHeight="1">
      <c r="A16" s="91"/>
      <c r="B16" s="134"/>
      <c r="E16" s="258"/>
      <c r="F16" s="48"/>
      <c r="G16" s="59"/>
      <c r="H16" s="48"/>
      <c r="I16" s="258"/>
      <c r="J16" s="68"/>
      <c r="K16" s="59"/>
      <c r="L16" s="39"/>
    </row>
    <row r="17" spans="1:12" s="34" customFormat="1" ht="18.75" customHeight="1">
      <c r="A17" s="91"/>
      <c r="B17" s="134"/>
      <c r="E17" s="258"/>
      <c r="F17" s="48"/>
      <c r="G17" s="59"/>
      <c r="H17" s="48"/>
      <c r="I17" s="258"/>
      <c r="J17" s="68"/>
      <c r="K17" s="59"/>
      <c r="L17" s="39"/>
    </row>
    <row r="18" spans="1:12" s="34" customFormat="1" ht="36" customHeight="1">
      <c r="A18" s="172" t="s">
        <v>162</v>
      </c>
      <c r="B18" s="174" t="s">
        <v>134</v>
      </c>
      <c r="E18" s="258"/>
      <c r="F18" s="48"/>
      <c r="G18" s="59"/>
      <c r="H18" s="48"/>
      <c r="I18" s="258"/>
      <c r="J18" s="68"/>
      <c r="K18" s="59"/>
      <c r="L18" s="39"/>
    </row>
    <row r="19" spans="1:12" s="34" customFormat="1" ht="25.5" customHeight="1">
      <c r="A19" s="91"/>
      <c r="B19" s="134" t="s">
        <v>132</v>
      </c>
      <c r="E19" s="325">
        <f>'Consol PL'!E27</f>
        <v>10.53</v>
      </c>
      <c r="F19" s="178"/>
      <c r="G19" s="177">
        <f>'Consol PL'!G27</f>
        <v>-3.9</v>
      </c>
      <c r="H19" s="178"/>
      <c r="I19" s="325">
        <f>'Consol PL'!I27</f>
        <v>16.24</v>
      </c>
      <c r="J19" s="178"/>
      <c r="K19" s="177">
        <f>'Consol PL'!K27</f>
        <v>5.61</v>
      </c>
      <c r="L19" s="39"/>
    </row>
    <row r="20" spans="1:12" s="34" customFormat="1" ht="14.25" customHeight="1">
      <c r="A20" s="91"/>
      <c r="B20" s="134"/>
      <c r="E20" s="326"/>
      <c r="F20" s="178"/>
      <c r="G20" s="177"/>
      <c r="H20" s="178"/>
      <c r="I20" s="326"/>
      <c r="J20" s="327"/>
      <c r="K20" s="177"/>
      <c r="L20" s="39"/>
    </row>
    <row r="21" spans="1:12" s="34" customFormat="1" ht="30.75" customHeight="1">
      <c r="A21" s="91"/>
      <c r="B21" s="134" t="s">
        <v>133</v>
      </c>
      <c r="E21" s="325">
        <f>'Consol PL'!E29</f>
        <v>10.53</v>
      </c>
      <c r="F21" s="178"/>
      <c r="G21" s="177">
        <f>'Consol PL'!G29</f>
        <v>-3.87</v>
      </c>
      <c r="H21" s="178"/>
      <c r="I21" s="325">
        <f>'Consol PL'!I29</f>
        <v>16.24</v>
      </c>
      <c r="J21" s="178"/>
      <c r="K21" s="177">
        <f>'Consol PL'!K29</f>
        <v>5.57</v>
      </c>
      <c r="L21" s="39"/>
    </row>
    <row r="22" spans="1:12" s="34" customFormat="1" ht="18.75" customHeight="1">
      <c r="A22" s="91"/>
      <c r="B22" s="134"/>
      <c r="E22" s="326"/>
      <c r="F22" s="178"/>
      <c r="G22" s="177"/>
      <c r="H22" s="178"/>
      <c r="I22" s="326"/>
      <c r="J22" s="327"/>
      <c r="K22" s="177"/>
      <c r="L22" s="39"/>
    </row>
    <row r="23" spans="1:12" s="34" customFormat="1" ht="17.25" customHeight="1">
      <c r="A23" s="91"/>
      <c r="B23" s="134"/>
      <c r="E23" s="258"/>
      <c r="F23" s="48"/>
      <c r="G23" s="59"/>
      <c r="H23" s="48"/>
      <c r="I23" s="258"/>
      <c r="J23" s="68"/>
      <c r="K23" s="59"/>
      <c r="L23" s="39"/>
    </row>
    <row r="24" spans="1:12" s="34" customFormat="1" ht="36" customHeight="1">
      <c r="A24" s="172" t="s">
        <v>178</v>
      </c>
      <c r="B24" s="174" t="s">
        <v>131</v>
      </c>
      <c r="E24" s="258"/>
      <c r="F24" s="48"/>
      <c r="G24" s="59"/>
      <c r="H24" s="48"/>
      <c r="I24" s="258"/>
      <c r="J24" s="68"/>
      <c r="K24" s="59"/>
      <c r="L24" s="39"/>
    </row>
    <row r="25" spans="1:12" s="34" customFormat="1" ht="25.5" customHeight="1">
      <c r="A25" s="91"/>
      <c r="B25" s="134" t="s">
        <v>135</v>
      </c>
      <c r="E25" s="328">
        <f>'Consol PL'!E33</f>
        <v>0</v>
      </c>
      <c r="F25" s="178"/>
      <c r="G25" s="175">
        <f>'Consol PL'!G33</f>
        <v>0</v>
      </c>
      <c r="H25" s="178"/>
      <c r="I25" s="328">
        <v>3.75</v>
      </c>
      <c r="J25" s="178"/>
      <c r="K25" s="175">
        <f>'Consol PL'!K33</f>
        <v>3.75</v>
      </c>
      <c r="L25" s="39"/>
    </row>
    <row r="26" spans="1:12" s="34" customFormat="1" ht="9" customHeight="1">
      <c r="A26" s="91"/>
      <c r="B26" s="134"/>
      <c r="E26" s="325"/>
      <c r="F26" s="178"/>
      <c r="G26" s="177"/>
      <c r="H26" s="178"/>
      <c r="I26" s="325"/>
      <c r="J26" s="178"/>
      <c r="K26" s="177"/>
      <c r="L26" s="39"/>
    </row>
    <row r="27" spans="1:12" s="34" customFormat="1" ht="94.5" customHeight="1" thickBot="1">
      <c r="A27" s="91"/>
      <c r="B27" s="134"/>
      <c r="E27" s="37"/>
      <c r="F27" s="38"/>
      <c r="G27" s="55"/>
      <c r="H27" s="38"/>
      <c r="I27" s="329" t="s">
        <v>232</v>
      </c>
      <c r="J27" s="330"/>
      <c r="K27" s="329" t="s">
        <v>233</v>
      </c>
      <c r="L27" s="39"/>
    </row>
    <row r="28" spans="1:12" s="34" customFormat="1" ht="21" customHeight="1" hidden="1">
      <c r="A28" s="91"/>
      <c r="B28" s="44"/>
      <c r="E28" s="54"/>
      <c r="I28" s="54"/>
      <c r="J28" s="43"/>
      <c r="K28" s="331" t="s">
        <v>231</v>
      </c>
      <c r="L28" s="43"/>
    </row>
    <row r="29" spans="1:12" s="34" customFormat="1" ht="21" customHeight="1" hidden="1">
      <c r="A29" s="91"/>
      <c r="B29" s="44"/>
      <c r="E29" s="54"/>
      <c r="I29" s="54"/>
      <c r="J29" s="43"/>
      <c r="L29" s="43"/>
    </row>
    <row r="30" spans="5:12" s="34" customFormat="1" ht="21" customHeight="1">
      <c r="E30" s="54"/>
      <c r="I30" s="54"/>
      <c r="J30" s="43"/>
      <c r="L30" s="43"/>
    </row>
    <row r="31" spans="1:12" s="34" customFormat="1" ht="39.75" customHeight="1">
      <c r="A31" s="172" t="s">
        <v>179</v>
      </c>
      <c r="B31" s="115" t="s">
        <v>234</v>
      </c>
      <c r="E31" s="332"/>
      <c r="F31" s="38"/>
      <c r="G31" s="38"/>
      <c r="H31" s="38"/>
      <c r="I31" s="333">
        <f>'BS'!E51</f>
        <v>5.7</v>
      </c>
      <c r="J31" s="39"/>
      <c r="K31" s="179">
        <f>'BS'!F51</f>
        <v>5.12</v>
      </c>
      <c r="L31" s="43"/>
    </row>
    <row r="32" spans="1:11" ht="78.75" customHeight="1">
      <c r="A32" s="9"/>
      <c r="B32" s="554" t="s">
        <v>267</v>
      </c>
      <c r="C32" s="554"/>
      <c r="D32" s="554"/>
      <c r="E32" s="554"/>
      <c r="F32" s="554"/>
      <c r="G32" s="554"/>
      <c r="H32" s="554"/>
      <c r="I32" s="554"/>
      <c r="J32" s="554"/>
      <c r="K32" s="554"/>
    </row>
    <row r="33" spans="2:11" ht="15.75" customHeight="1" hidden="1">
      <c r="B33" s="554"/>
      <c r="C33" s="554"/>
      <c r="D33" s="554"/>
      <c r="E33" s="554"/>
      <c r="F33" s="554"/>
      <c r="G33" s="554"/>
      <c r="H33" s="554"/>
      <c r="I33" s="554"/>
      <c r="J33" s="554"/>
      <c r="K33" s="554"/>
    </row>
    <row r="34" spans="5:11" ht="20.25">
      <c r="E34" s="64"/>
      <c r="H34" s="3"/>
      <c r="I34" s="63"/>
      <c r="J34" s="63"/>
      <c r="K34" s="63"/>
    </row>
    <row r="35" spans="5:11" ht="20.25">
      <c r="E35" s="64"/>
      <c r="H35" s="3"/>
      <c r="I35" s="63"/>
      <c r="J35" s="63"/>
      <c r="K35" s="63"/>
    </row>
    <row r="36" spans="8:11" ht="20.25">
      <c r="H36" s="3"/>
      <c r="I36" s="63"/>
      <c r="J36" s="63"/>
      <c r="K36" s="63"/>
    </row>
    <row r="37" spans="9:11" ht="20.25">
      <c r="I37" s="63"/>
      <c r="J37" s="63"/>
      <c r="K37" s="63"/>
    </row>
    <row r="38" spans="9:11" ht="20.25">
      <c r="I38" s="63"/>
      <c r="J38" s="63"/>
      <c r="K38" s="63"/>
    </row>
    <row r="39" spans="9:11" ht="20.25">
      <c r="I39" s="63"/>
      <c r="J39" s="63"/>
      <c r="K39" s="63"/>
    </row>
    <row r="40" spans="9:11" ht="20.25">
      <c r="I40" s="63"/>
      <c r="J40" s="63"/>
      <c r="K40" s="63"/>
    </row>
    <row r="41" spans="9:11" ht="20.25">
      <c r="I41" s="63"/>
      <c r="J41" s="63"/>
      <c r="K41" s="63"/>
    </row>
    <row r="42" spans="9:11" ht="20.25">
      <c r="I42" s="63"/>
      <c r="J42" s="63"/>
      <c r="K42" s="63"/>
    </row>
    <row r="43" spans="9:11" ht="20.25">
      <c r="I43" s="63"/>
      <c r="J43" s="63"/>
      <c r="K43" s="63"/>
    </row>
    <row r="44" spans="9:11" ht="20.25">
      <c r="I44" s="63"/>
      <c r="J44" s="63"/>
      <c r="K44" s="63"/>
    </row>
  </sheetData>
  <mergeCells count="6">
    <mergeCell ref="B32:K33"/>
    <mergeCell ref="B1:K1"/>
    <mergeCell ref="B2:K2"/>
    <mergeCell ref="A3:L3"/>
    <mergeCell ref="E4:G4"/>
    <mergeCell ref="I4:K4"/>
  </mergeCells>
  <printOptions/>
  <pageMargins left="0.75" right="0.75" top="1" bottom="1" header="0.5" footer="0.5"/>
  <pageSetup fitToHeight="1"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dimension ref="A1:M49"/>
  <sheetViews>
    <sheetView zoomScale="60" zoomScaleNormal="60" workbookViewId="0" topLeftCell="A19">
      <pane xSplit="4035" topLeftCell="C1" activePane="topRight" state="split"/>
      <selection pane="topLeft" activeCell="B33" sqref="B33"/>
      <selection pane="topRight" activeCell="I33" sqref="I33"/>
    </sheetView>
  </sheetViews>
  <sheetFormatPr defaultColWidth="8.77734375" defaultRowHeight="15"/>
  <cols>
    <col min="1" max="1" width="1.33203125" style="1" customWidth="1"/>
    <col min="2" max="2" width="43.99609375" style="6" customWidth="1"/>
    <col min="3" max="3" width="5.21484375" style="1" customWidth="1"/>
    <col min="4" max="4" width="1.2265625" style="1" customWidth="1"/>
    <col min="5" max="5" width="14.88671875" style="1" customWidth="1"/>
    <col min="6" max="6" width="2.3359375" style="1" customWidth="1"/>
    <col min="7" max="7" width="14.6640625" style="1" customWidth="1"/>
    <col min="8" max="8" width="1.77734375" style="1" customWidth="1"/>
    <col min="9" max="9" width="15.77734375" style="4" customWidth="1"/>
    <col min="10" max="10" width="1.2265625" style="4" customWidth="1"/>
    <col min="11" max="11" width="16.6640625" style="4" customWidth="1"/>
    <col min="12" max="12" width="2.21484375" style="4" customWidth="1"/>
    <col min="13" max="16384" width="5.6640625" style="1" customWidth="1"/>
  </cols>
  <sheetData>
    <row r="1" spans="1:12" s="78" customFormat="1" ht="36" customHeight="1">
      <c r="A1" s="77"/>
      <c r="B1" s="555" t="s">
        <v>98</v>
      </c>
      <c r="C1" s="555"/>
      <c r="D1" s="555"/>
      <c r="E1" s="555"/>
      <c r="F1" s="555"/>
      <c r="G1" s="555"/>
      <c r="H1" s="555"/>
      <c r="I1" s="555"/>
      <c r="J1" s="555"/>
      <c r="K1" s="555"/>
      <c r="L1" s="77"/>
    </row>
    <row r="2" spans="1:12" s="74" customFormat="1" ht="45" customHeight="1">
      <c r="A2" s="72"/>
      <c r="B2" s="556" t="s">
        <v>36</v>
      </c>
      <c r="C2" s="557"/>
      <c r="D2" s="557"/>
      <c r="E2" s="557"/>
      <c r="F2" s="557"/>
      <c r="G2" s="557"/>
      <c r="H2" s="557"/>
      <c r="I2" s="557"/>
      <c r="J2" s="557"/>
      <c r="K2" s="557"/>
      <c r="L2" s="72"/>
    </row>
    <row r="3" spans="1:12" ht="35.25" customHeight="1">
      <c r="A3" s="558"/>
      <c r="B3" s="558"/>
      <c r="C3" s="558"/>
      <c r="D3" s="558"/>
      <c r="E3" s="558"/>
      <c r="F3" s="558"/>
      <c r="G3" s="558"/>
      <c r="H3" s="558"/>
      <c r="I3" s="558"/>
      <c r="J3" s="558"/>
      <c r="K3" s="558"/>
      <c r="L3" s="558"/>
    </row>
    <row r="4" spans="1:12" s="74" customFormat="1" ht="25.5" customHeight="1" thickBot="1">
      <c r="A4" s="73"/>
      <c r="B4" s="153" t="s">
        <v>327</v>
      </c>
      <c r="C4" s="154"/>
      <c r="D4" s="150"/>
      <c r="E4" s="559" t="s">
        <v>209</v>
      </c>
      <c r="F4" s="559"/>
      <c r="G4" s="559"/>
      <c r="H4" s="155"/>
      <c r="I4" s="559" t="s">
        <v>210</v>
      </c>
      <c r="J4" s="559"/>
      <c r="K4" s="559"/>
      <c r="L4" s="150"/>
    </row>
    <row r="5" spans="1:12" s="74" customFormat="1" ht="27.75" customHeight="1">
      <c r="A5" s="73"/>
      <c r="D5" s="86"/>
      <c r="E5" s="86" t="s">
        <v>288</v>
      </c>
      <c r="F5" s="255"/>
      <c r="G5" s="86" t="s">
        <v>146</v>
      </c>
      <c r="H5" s="87"/>
      <c r="I5" s="86" t="s">
        <v>288</v>
      </c>
      <c r="J5" s="255"/>
      <c r="K5" s="86" t="s">
        <v>146</v>
      </c>
      <c r="L5" s="80"/>
    </row>
    <row r="6" spans="1:12" s="74" customFormat="1" ht="9.75" customHeight="1">
      <c r="A6" s="73"/>
      <c r="D6" s="75"/>
      <c r="E6" s="76"/>
      <c r="F6" s="76"/>
      <c r="G6" s="75"/>
      <c r="H6" s="76"/>
      <c r="I6" s="76"/>
      <c r="J6" s="76"/>
      <c r="K6" s="76"/>
      <c r="L6" s="76"/>
    </row>
    <row r="7" spans="1:12" s="34" customFormat="1" ht="23.25">
      <c r="A7" s="53"/>
      <c r="E7" s="168" t="s">
        <v>145</v>
      </c>
      <c r="F7" s="170"/>
      <c r="G7" s="168" t="s">
        <v>145</v>
      </c>
      <c r="H7" s="170"/>
      <c r="I7" s="168" t="s">
        <v>145</v>
      </c>
      <c r="J7" s="170"/>
      <c r="K7" s="168" t="s">
        <v>145</v>
      </c>
      <c r="L7" s="170"/>
    </row>
    <row r="8" spans="2:11" ht="20.25">
      <c r="B8" s="5"/>
      <c r="C8" s="5"/>
      <c r="I8" s="1"/>
      <c r="K8" s="1"/>
    </row>
    <row r="9" spans="2:13" s="34" customFormat="1" ht="25.5" customHeight="1">
      <c r="B9" s="36" t="s">
        <v>80</v>
      </c>
      <c r="C9" s="36"/>
      <c r="E9" s="256">
        <v>297754</v>
      </c>
      <c r="F9" s="38"/>
      <c r="G9" s="55">
        <v>246743</v>
      </c>
      <c r="H9" s="38"/>
      <c r="I9" s="37">
        <v>771357.89</v>
      </c>
      <c r="J9" s="39"/>
      <c r="K9" s="55">
        <v>696356</v>
      </c>
      <c r="L9" s="39"/>
      <c r="M9" s="38"/>
    </row>
    <row r="10" spans="2:13" s="34" customFormat="1" ht="31.5" customHeight="1">
      <c r="B10" s="35" t="s">
        <v>100</v>
      </c>
      <c r="C10" s="36"/>
      <c r="E10" s="170">
        <v>-240366</v>
      </c>
      <c r="F10" s="40"/>
      <c r="G10" s="56">
        <v>-216396</v>
      </c>
      <c r="H10" s="40"/>
      <c r="I10" s="257">
        <v>-634875</v>
      </c>
      <c r="J10" s="41"/>
      <c r="K10" s="56">
        <v>-620740</v>
      </c>
      <c r="L10" s="41"/>
      <c r="M10" s="38"/>
    </row>
    <row r="11" spans="2:12" s="65" customFormat="1" ht="36" customHeight="1">
      <c r="B11" s="52" t="s">
        <v>101</v>
      </c>
      <c r="C11" s="45"/>
      <c r="D11" s="66"/>
      <c r="E11" s="46">
        <v>57388</v>
      </c>
      <c r="F11" s="70"/>
      <c r="G11" s="71">
        <v>30347</v>
      </c>
      <c r="H11" s="70"/>
      <c r="I11" s="46">
        <v>136482.89</v>
      </c>
      <c r="J11" s="70"/>
      <c r="K11" s="71">
        <v>75616</v>
      </c>
      <c r="L11" s="66"/>
    </row>
    <row r="12" spans="2:12" s="65" customFormat="1" ht="36" customHeight="1">
      <c r="B12" s="52" t="s">
        <v>127</v>
      </c>
      <c r="C12" s="45"/>
      <c r="D12" s="66"/>
      <c r="E12" s="256">
        <v>285</v>
      </c>
      <c r="F12" s="38"/>
      <c r="G12" s="55">
        <v>133</v>
      </c>
      <c r="H12" s="70"/>
      <c r="I12" s="169">
        <v>1451</v>
      </c>
      <c r="J12" s="70"/>
      <c r="K12" s="70">
        <v>628</v>
      </c>
      <c r="L12" s="66"/>
    </row>
    <row r="13" spans="2:12" s="65" customFormat="1" ht="33.75" customHeight="1">
      <c r="B13" s="52" t="s">
        <v>311</v>
      </c>
      <c r="C13" s="45"/>
      <c r="D13" s="66"/>
      <c r="E13" s="256">
        <v>1954</v>
      </c>
      <c r="F13" s="38"/>
      <c r="G13" s="55">
        <v>13</v>
      </c>
      <c r="H13" s="70"/>
      <c r="I13" s="169">
        <v>2340</v>
      </c>
      <c r="J13" s="70"/>
      <c r="K13" s="70">
        <v>-328</v>
      </c>
      <c r="L13" s="66"/>
    </row>
    <row r="14" spans="2:12" s="34" customFormat="1" ht="30.75" customHeight="1">
      <c r="B14" s="34" t="s">
        <v>102</v>
      </c>
      <c r="D14" s="38"/>
      <c r="E14" s="256">
        <v>-23055</v>
      </c>
      <c r="F14" s="38"/>
      <c r="G14" s="55">
        <v>-18343</v>
      </c>
      <c r="H14" s="38"/>
      <c r="I14" s="46">
        <v>-58255</v>
      </c>
      <c r="J14" s="38"/>
      <c r="K14" s="58">
        <v>-40540</v>
      </c>
      <c r="L14" s="38"/>
    </row>
    <row r="15" spans="2:12" s="34" customFormat="1" ht="37.5" customHeight="1">
      <c r="B15" s="34" t="s">
        <v>128</v>
      </c>
      <c r="E15" s="256">
        <v>21292.39995508</v>
      </c>
      <c r="F15" s="38"/>
      <c r="G15" s="55">
        <v>7194</v>
      </c>
      <c r="H15" s="38"/>
      <c r="I15" s="37">
        <v>54114.39995508</v>
      </c>
      <c r="J15" s="39"/>
      <c r="K15" s="55">
        <v>57642</v>
      </c>
      <c r="L15" s="43"/>
    </row>
    <row r="16" spans="5:12" s="34" customFormat="1" ht="6.75" customHeight="1">
      <c r="E16" s="257"/>
      <c r="F16" s="40"/>
      <c r="G16" s="56"/>
      <c r="H16" s="40"/>
      <c r="I16" s="257"/>
      <c r="J16" s="41"/>
      <c r="K16" s="56"/>
      <c r="L16" s="43"/>
    </row>
    <row r="17" spans="2:12" s="44" customFormat="1" ht="39.75" customHeight="1">
      <c r="B17" s="79" t="s">
        <v>286</v>
      </c>
      <c r="C17" s="47"/>
      <c r="E17" s="258">
        <v>57864.39995508</v>
      </c>
      <c r="F17" s="48"/>
      <c r="G17" s="59">
        <v>19344</v>
      </c>
      <c r="H17" s="48"/>
      <c r="I17" s="258">
        <v>136133.28995508002</v>
      </c>
      <c r="J17" s="48"/>
      <c r="K17" s="59">
        <v>93018</v>
      </c>
      <c r="L17" s="137"/>
    </row>
    <row r="18" spans="2:12" s="44" customFormat="1" ht="33" customHeight="1">
      <c r="B18" s="44" t="s">
        <v>48</v>
      </c>
      <c r="E18" s="259">
        <v>-25848.5</v>
      </c>
      <c r="F18" s="48"/>
      <c r="G18" s="59">
        <v>-20095</v>
      </c>
      <c r="H18" s="48"/>
      <c r="I18" s="260">
        <v>-68289.5</v>
      </c>
      <c r="J18" s="48"/>
      <c r="K18" s="60">
        <v>-55270</v>
      </c>
      <c r="L18" s="48"/>
    </row>
    <row r="19" spans="5:12" s="44" customFormat="1" ht="9" customHeight="1">
      <c r="E19" s="47"/>
      <c r="G19" s="61"/>
      <c r="I19" s="47"/>
      <c r="K19" s="61"/>
      <c r="L19" s="67"/>
    </row>
    <row r="20" spans="1:12" s="34" customFormat="1" ht="37.5" customHeight="1">
      <c r="A20" s="49"/>
      <c r="B20" s="50" t="s">
        <v>49</v>
      </c>
      <c r="E20" s="261">
        <v>32015.89995508</v>
      </c>
      <c r="F20" s="42"/>
      <c r="G20" s="57">
        <v>-751</v>
      </c>
      <c r="H20" s="42"/>
      <c r="I20" s="261">
        <v>67843.78995508002</v>
      </c>
      <c r="J20" s="42"/>
      <c r="K20" s="57">
        <v>37748</v>
      </c>
      <c r="L20" s="43"/>
    </row>
    <row r="21" spans="2:12" s="34" customFormat="1" ht="35.25" customHeight="1">
      <c r="B21" s="34" t="s">
        <v>50</v>
      </c>
      <c r="E21" s="256">
        <v>-3280.1049999999996</v>
      </c>
      <c r="F21" s="38"/>
      <c r="G21" s="55">
        <v>-9999</v>
      </c>
      <c r="H21" s="38"/>
      <c r="I21" s="37">
        <v>-23540.105</v>
      </c>
      <c r="J21" s="39"/>
      <c r="K21" s="55">
        <v>-22813</v>
      </c>
      <c r="L21" s="43"/>
    </row>
    <row r="22" spans="5:12" s="34" customFormat="1" ht="12" customHeight="1">
      <c r="E22" s="262"/>
      <c r="F22" s="51"/>
      <c r="G22" s="62"/>
      <c r="H22" s="51"/>
      <c r="I22" s="262"/>
      <c r="J22" s="263"/>
      <c r="K22" s="62"/>
      <c r="L22" s="43"/>
    </row>
    <row r="23" spans="2:12" s="44" customFormat="1" ht="42.75" customHeight="1" thickBot="1">
      <c r="B23" s="165" t="s">
        <v>285</v>
      </c>
      <c r="E23" s="264">
        <v>28735.79495508</v>
      </c>
      <c r="F23" s="83"/>
      <c r="G23" s="84">
        <v>-10750</v>
      </c>
      <c r="H23" s="83"/>
      <c r="I23" s="264">
        <v>44303.684955080025</v>
      </c>
      <c r="J23" s="83"/>
      <c r="K23" s="84">
        <v>14935</v>
      </c>
      <c r="L23" s="85"/>
    </row>
    <row r="24" spans="2:12" s="34" customFormat="1" ht="18.75" customHeight="1">
      <c r="B24" s="52"/>
      <c r="E24" s="37"/>
      <c r="F24" s="38"/>
      <c r="G24" s="55"/>
      <c r="H24" s="38"/>
      <c r="I24" s="37"/>
      <c r="J24" s="39"/>
      <c r="K24" s="55"/>
      <c r="L24" s="43"/>
    </row>
    <row r="25" spans="2:12" s="34" customFormat="1" ht="18.75" customHeight="1">
      <c r="B25" s="52"/>
      <c r="E25" s="37"/>
      <c r="F25" s="38"/>
      <c r="G25" s="55"/>
      <c r="H25" s="38"/>
      <c r="I25" s="37"/>
      <c r="J25" s="39"/>
      <c r="K25" s="55"/>
      <c r="L25" s="43"/>
    </row>
    <row r="26" spans="2:12" s="34" customFormat="1" ht="36" customHeight="1">
      <c r="B26" s="13" t="s">
        <v>284</v>
      </c>
      <c r="E26" s="265"/>
      <c r="F26" s="38"/>
      <c r="G26" s="55"/>
      <c r="H26" s="38"/>
      <c r="I26" s="265"/>
      <c r="J26" s="39"/>
      <c r="K26" s="55"/>
      <c r="L26" s="43"/>
    </row>
    <row r="27" spans="2:12" s="34" customFormat="1" ht="25.5" customHeight="1" thickBot="1">
      <c r="B27" s="52" t="s">
        <v>132</v>
      </c>
      <c r="E27" s="266">
        <v>10.53</v>
      </c>
      <c r="F27" s="81"/>
      <c r="G27" s="166">
        <v>-3.9</v>
      </c>
      <c r="H27" s="81"/>
      <c r="I27" s="266">
        <v>16.24</v>
      </c>
      <c r="J27" s="82"/>
      <c r="K27" s="166">
        <v>5.61</v>
      </c>
      <c r="L27" s="82"/>
    </row>
    <row r="28" spans="2:12" s="34" customFormat="1" ht="14.25" customHeight="1">
      <c r="B28" s="52"/>
      <c r="E28" s="37"/>
      <c r="F28" s="38"/>
      <c r="G28" s="55"/>
      <c r="H28" s="38"/>
      <c r="I28" s="37"/>
      <c r="J28" s="39"/>
      <c r="K28" s="55"/>
      <c r="L28" s="43"/>
    </row>
    <row r="29" spans="2:12" s="34" customFormat="1" ht="30.75" customHeight="1" thickBot="1">
      <c r="B29" s="52" t="s">
        <v>133</v>
      </c>
      <c r="E29" s="266">
        <v>10.53</v>
      </c>
      <c r="F29" s="81"/>
      <c r="G29" s="166">
        <v>-3.87</v>
      </c>
      <c r="H29" s="81"/>
      <c r="I29" s="266">
        <v>16.24</v>
      </c>
      <c r="J29" s="82"/>
      <c r="K29" s="166">
        <v>5.57</v>
      </c>
      <c r="L29" s="82"/>
    </row>
    <row r="30" spans="2:12" s="34" customFormat="1" ht="18.75" customHeight="1">
      <c r="B30" s="52"/>
      <c r="E30" s="37"/>
      <c r="F30" s="38"/>
      <c r="G30" s="55"/>
      <c r="H30" s="38"/>
      <c r="I30" s="37"/>
      <c r="J30" s="39"/>
      <c r="K30" s="55"/>
      <c r="L30" s="43"/>
    </row>
    <row r="31" spans="2:12" s="34" customFormat="1" ht="17.25" customHeight="1">
      <c r="B31" s="52"/>
      <c r="E31" s="37"/>
      <c r="F31" s="38"/>
      <c r="G31" s="55"/>
      <c r="H31" s="38"/>
      <c r="I31" s="37"/>
      <c r="J31" s="39"/>
      <c r="K31" s="55"/>
      <c r="L31" s="43"/>
    </row>
    <row r="32" spans="2:12" s="34" customFormat="1" ht="36" customHeight="1">
      <c r="B32" s="13" t="s">
        <v>131</v>
      </c>
      <c r="E32" s="37"/>
      <c r="F32" s="38"/>
      <c r="G32" s="240"/>
      <c r="H32" s="38"/>
      <c r="I32" s="37"/>
      <c r="J32" s="39"/>
      <c r="K32" s="55"/>
      <c r="L32" s="43"/>
    </row>
    <row r="33" spans="2:12" s="34" customFormat="1" ht="25.5" customHeight="1" thickBot="1">
      <c r="B33" s="52" t="s">
        <v>322</v>
      </c>
      <c r="E33" s="267">
        <v>0</v>
      </c>
      <c r="F33" s="82"/>
      <c r="G33" s="167">
        <v>0</v>
      </c>
      <c r="H33" s="81"/>
      <c r="I33" s="267">
        <v>5</v>
      </c>
      <c r="J33" s="82"/>
      <c r="K33" s="167">
        <v>3.75</v>
      </c>
      <c r="L33" s="82"/>
    </row>
    <row r="34" spans="2:12" s="34" customFormat="1" ht="51.75" customHeight="1">
      <c r="B34" s="52"/>
      <c r="E34" s="37"/>
      <c r="F34" s="38"/>
      <c r="G34" s="55"/>
      <c r="H34" s="38"/>
      <c r="I34" s="37"/>
      <c r="J34" s="39"/>
      <c r="K34" s="55"/>
      <c r="L34" s="43"/>
    </row>
    <row r="35" spans="5:12" s="34" customFormat="1" ht="21" customHeight="1" hidden="1">
      <c r="E35" s="54"/>
      <c r="I35" s="54"/>
      <c r="J35" s="43"/>
      <c r="L35" s="43"/>
    </row>
    <row r="36" spans="5:12" s="34" customFormat="1" ht="21" customHeight="1" hidden="1">
      <c r="E36" s="54"/>
      <c r="I36" s="54"/>
      <c r="J36" s="43"/>
      <c r="L36" s="43"/>
    </row>
    <row r="37" spans="1:11" ht="18.75" customHeight="1">
      <c r="A37" s="2"/>
      <c r="B37" s="560" t="s">
        <v>287</v>
      </c>
      <c r="C37" s="560"/>
      <c r="D37" s="560"/>
      <c r="E37" s="560"/>
      <c r="F37" s="560"/>
      <c r="G37" s="560"/>
      <c r="H37" s="560"/>
      <c r="I37" s="560"/>
      <c r="J37" s="560"/>
      <c r="K37" s="560"/>
    </row>
    <row r="38" spans="2:11" ht="20.25" customHeight="1">
      <c r="B38" s="560"/>
      <c r="C38" s="560"/>
      <c r="D38" s="560"/>
      <c r="E38" s="560"/>
      <c r="F38" s="560"/>
      <c r="G38" s="560"/>
      <c r="H38" s="560"/>
      <c r="I38" s="560"/>
      <c r="J38" s="560"/>
      <c r="K38" s="560"/>
    </row>
    <row r="39" spans="5:11" ht="20.25">
      <c r="E39" s="64"/>
      <c r="H39" s="3"/>
      <c r="I39" s="63"/>
      <c r="J39" s="63"/>
      <c r="K39" s="63"/>
    </row>
    <row r="40" spans="8:11" ht="20.25">
      <c r="H40" s="3"/>
      <c r="I40" s="63"/>
      <c r="J40" s="63"/>
      <c r="K40" s="63"/>
    </row>
    <row r="41" spans="8:11" ht="20.25">
      <c r="H41" s="3"/>
      <c r="I41" s="63"/>
      <c r="J41" s="63"/>
      <c r="K41" s="63"/>
    </row>
    <row r="42" spans="9:11" ht="20.25">
      <c r="I42" s="63"/>
      <c r="J42" s="63"/>
      <c r="K42" s="63"/>
    </row>
    <row r="43" spans="9:11" ht="20.25">
      <c r="I43" s="63"/>
      <c r="J43" s="63"/>
      <c r="K43" s="63"/>
    </row>
    <row r="44" spans="9:11" ht="20.25">
      <c r="I44" s="63"/>
      <c r="J44" s="63"/>
      <c r="K44" s="63"/>
    </row>
    <row r="45" spans="9:11" ht="20.25">
      <c r="I45" s="63"/>
      <c r="J45" s="63"/>
      <c r="K45" s="63"/>
    </row>
    <row r="46" spans="9:11" ht="20.25">
      <c r="I46" s="63"/>
      <c r="J46" s="63"/>
      <c r="K46" s="63"/>
    </row>
    <row r="47" spans="9:11" ht="20.25">
      <c r="I47" s="63"/>
      <c r="J47" s="63"/>
      <c r="K47" s="63"/>
    </row>
    <row r="48" spans="9:11" ht="20.25">
      <c r="I48" s="63"/>
      <c r="J48" s="63"/>
      <c r="K48" s="63"/>
    </row>
    <row r="49" spans="9:11" ht="20.25">
      <c r="I49" s="63"/>
      <c r="J49" s="63"/>
      <c r="K49" s="63"/>
    </row>
  </sheetData>
  <mergeCells count="6">
    <mergeCell ref="B37:K38"/>
    <mergeCell ref="B1:K1"/>
    <mergeCell ref="B2:K2"/>
    <mergeCell ref="A3:L3"/>
    <mergeCell ref="E4:G4"/>
    <mergeCell ref="I4:K4"/>
  </mergeCells>
  <printOptions/>
  <pageMargins left="0.91" right="0.51" top="1" bottom="1" header="0.5" footer="0.5"/>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H543"/>
  <sheetViews>
    <sheetView view="pageBreakPreview" zoomScale="60" zoomScaleNormal="60" workbookViewId="0" topLeftCell="A40">
      <selection activeCell="C55" sqref="C55"/>
    </sheetView>
  </sheetViews>
  <sheetFormatPr defaultColWidth="8.77734375" defaultRowHeight="15"/>
  <cols>
    <col min="1" max="1" width="6.5546875" style="11" customWidth="1"/>
    <col min="2" max="2" width="2.10546875" style="11" customWidth="1"/>
    <col min="3" max="3" width="63.3359375" style="2" customWidth="1"/>
    <col min="4" max="4" width="3.77734375" style="2" customWidth="1"/>
    <col min="5" max="5" width="18.99609375" style="2" customWidth="1"/>
    <col min="6" max="6" width="18.77734375" style="2" customWidth="1"/>
    <col min="7" max="7" width="1.77734375" style="2" customWidth="1"/>
    <col min="8" max="8" width="1.66796875" style="2" customWidth="1"/>
    <col min="9" max="16384" width="10.5546875" style="2" customWidth="1"/>
  </cols>
  <sheetData>
    <row r="1" spans="2:8" ht="36" customHeight="1">
      <c r="B1" s="147" t="s">
        <v>98</v>
      </c>
      <c r="C1" s="88"/>
      <c r="D1" s="88"/>
      <c r="E1" s="88"/>
      <c r="F1" s="88"/>
      <c r="G1" s="88"/>
      <c r="H1" s="10"/>
    </row>
    <row r="2" spans="2:7" ht="45" customHeight="1">
      <c r="B2" s="138" t="s">
        <v>37</v>
      </c>
      <c r="C2" s="138"/>
      <c r="D2" s="138"/>
      <c r="E2" s="138"/>
      <c r="F2" s="138"/>
      <c r="G2" s="138"/>
    </row>
    <row r="3" spans="1:3" s="34" customFormat="1" ht="23.25" customHeight="1">
      <c r="A3" s="7"/>
      <c r="B3" s="7"/>
      <c r="C3" s="7"/>
    </row>
    <row r="4" spans="2:8" ht="24" customHeight="1">
      <c r="B4" s="152"/>
      <c r="C4" s="152"/>
      <c r="D4" s="152"/>
      <c r="E4" s="90"/>
      <c r="F4" s="90" t="s">
        <v>329</v>
      </c>
      <c r="G4" s="152"/>
      <c r="H4" s="12"/>
    </row>
    <row r="5" spans="1:8" s="34" customFormat="1" ht="23.25">
      <c r="A5" s="89"/>
      <c r="B5" s="89"/>
      <c r="E5" s="169"/>
      <c r="F5" s="169" t="s">
        <v>330</v>
      </c>
      <c r="G5" s="91"/>
      <c r="H5" s="92"/>
    </row>
    <row r="6" spans="1:8" s="34" customFormat="1" ht="24" thickBot="1">
      <c r="A6" s="89"/>
      <c r="B6" s="151" t="s">
        <v>328</v>
      </c>
      <c r="C6" s="81"/>
      <c r="D6" s="81"/>
      <c r="E6" s="156"/>
      <c r="F6" s="156" t="s">
        <v>304</v>
      </c>
      <c r="G6" s="94"/>
      <c r="H6" s="53"/>
    </row>
    <row r="7" spans="1:8" s="34" customFormat="1" ht="27" customHeight="1">
      <c r="A7" s="89"/>
      <c r="B7" s="89"/>
      <c r="D7" s="94"/>
      <c r="E7" s="93" t="s">
        <v>288</v>
      </c>
      <c r="F7" s="93" t="s">
        <v>303</v>
      </c>
      <c r="G7" s="94"/>
      <c r="H7" s="53"/>
    </row>
    <row r="8" spans="1:8" s="34" customFormat="1" ht="24.75" customHeight="1">
      <c r="A8" s="89"/>
      <c r="B8" s="89"/>
      <c r="E8" s="170" t="s">
        <v>145</v>
      </c>
      <c r="F8" s="170" t="s">
        <v>144</v>
      </c>
      <c r="G8" s="7" t="s">
        <v>46</v>
      </c>
      <c r="H8" s="7"/>
    </row>
    <row r="9" spans="1:8" s="34" customFormat="1" ht="27" customHeight="1">
      <c r="A9" s="7"/>
      <c r="B9" s="95" t="s">
        <v>79</v>
      </c>
      <c r="D9" s="38"/>
      <c r="E9" s="37"/>
      <c r="F9" s="55"/>
      <c r="G9" s="38"/>
      <c r="H9" s="38"/>
    </row>
    <row r="10" spans="1:8" s="34" customFormat="1" ht="4.5" customHeight="1">
      <c r="A10" s="89"/>
      <c r="B10" s="96"/>
      <c r="D10" s="38"/>
      <c r="E10" s="37"/>
      <c r="F10" s="55"/>
      <c r="G10" s="38"/>
      <c r="H10" s="38"/>
    </row>
    <row r="11" spans="1:8" s="34" customFormat="1" ht="21.75" customHeight="1">
      <c r="A11" s="89"/>
      <c r="B11" s="96" t="s">
        <v>83</v>
      </c>
      <c r="D11" s="38"/>
      <c r="E11" s="268">
        <v>1534524</v>
      </c>
      <c r="F11" s="97">
        <v>1489557</v>
      </c>
      <c r="G11" s="58"/>
      <c r="H11" s="58"/>
    </row>
    <row r="12" spans="1:8" s="34" customFormat="1" ht="21.75" customHeight="1">
      <c r="A12" s="89"/>
      <c r="B12" s="96" t="s">
        <v>53</v>
      </c>
      <c r="D12" s="38"/>
      <c r="E12" s="268">
        <v>432673</v>
      </c>
      <c r="F12" s="97">
        <v>257000</v>
      </c>
      <c r="G12" s="58"/>
      <c r="H12" s="58"/>
    </row>
    <row r="13" spans="1:8" s="34" customFormat="1" ht="21.75" customHeight="1">
      <c r="A13" s="7"/>
      <c r="B13" s="96" t="s">
        <v>54</v>
      </c>
      <c r="D13" s="38"/>
      <c r="E13" s="268">
        <v>313448</v>
      </c>
      <c r="F13" s="97">
        <v>380420</v>
      </c>
      <c r="G13" s="58"/>
      <c r="H13" s="58"/>
    </row>
    <row r="14" spans="1:8" s="34" customFormat="1" ht="21.75" customHeight="1">
      <c r="A14" s="7"/>
      <c r="B14" s="96" t="s">
        <v>14</v>
      </c>
      <c r="D14" s="38"/>
      <c r="E14" s="268">
        <v>10640</v>
      </c>
      <c r="F14" s="97">
        <v>10640</v>
      </c>
      <c r="G14" s="58"/>
      <c r="H14" s="58"/>
    </row>
    <row r="15" spans="1:8" s="34" customFormat="1" ht="21.75" customHeight="1">
      <c r="A15" s="89"/>
      <c r="B15" s="96" t="s">
        <v>51</v>
      </c>
      <c r="D15" s="38"/>
      <c r="E15" s="268">
        <v>925834</v>
      </c>
      <c r="F15" s="97">
        <v>911936</v>
      </c>
      <c r="G15" s="58"/>
      <c r="H15" s="58"/>
    </row>
    <row r="16" spans="1:8" s="34" customFormat="1" ht="21.75" customHeight="1">
      <c r="A16" s="89"/>
      <c r="B16" s="96" t="s">
        <v>55</v>
      </c>
      <c r="D16" s="38"/>
      <c r="E16" s="268">
        <v>291995</v>
      </c>
      <c r="F16" s="97">
        <v>293706</v>
      </c>
      <c r="G16" s="58"/>
      <c r="H16" s="58"/>
    </row>
    <row r="17" spans="1:8" s="44" customFormat="1" ht="30" customHeight="1">
      <c r="A17" s="98"/>
      <c r="B17" s="99"/>
      <c r="C17" s="100"/>
      <c r="D17" s="48"/>
      <c r="E17" s="269">
        <v>3509114</v>
      </c>
      <c r="F17" s="101">
        <v>3343259</v>
      </c>
      <c r="G17" s="102"/>
      <c r="H17" s="102"/>
    </row>
    <row r="18" spans="1:8" s="34" customFormat="1" ht="9.75" customHeight="1">
      <c r="A18" s="89"/>
      <c r="B18" s="91"/>
      <c r="C18" s="95"/>
      <c r="D18" s="38"/>
      <c r="E18" s="268"/>
      <c r="F18" s="97"/>
      <c r="G18" s="58"/>
      <c r="H18" s="58"/>
    </row>
    <row r="19" spans="1:8" s="34" customFormat="1" ht="21.75" customHeight="1">
      <c r="A19" s="89"/>
      <c r="B19" s="95" t="s">
        <v>56</v>
      </c>
      <c r="C19" s="95"/>
      <c r="D19" s="38"/>
      <c r="E19" s="268"/>
      <c r="F19" s="97"/>
      <c r="G19" s="58"/>
      <c r="H19" s="58"/>
    </row>
    <row r="20" spans="1:8" s="34" customFormat="1" ht="5.25" customHeight="1">
      <c r="A20" s="89"/>
      <c r="B20" s="95"/>
      <c r="C20" s="95"/>
      <c r="D20" s="38"/>
      <c r="E20" s="268"/>
      <c r="F20" s="97"/>
      <c r="G20" s="58"/>
      <c r="H20" s="58"/>
    </row>
    <row r="21" spans="1:8" s="34" customFormat="1" ht="22.5" customHeight="1">
      <c r="A21" s="89"/>
      <c r="B21" s="96" t="s">
        <v>81</v>
      </c>
      <c r="D21" s="38"/>
      <c r="E21" s="268">
        <v>85030</v>
      </c>
      <c r="F21" s="97">
        <v>95100</v>
      </c>
      <c r="G21" s="46"/>
      <c r="H21" s="58"/>
    </row>
    <row r="22" spans="1:8" s="34" customFormat="1" ht="22.5" customHeight="1">
      <c r="A22" s="89"/>
      <c r="B22" s="96" t="s">
        <v>82</v>
      </c>
      <c r="D22" s="38"/>
      <c r="E22" s="268">
        <v>78786</v>
      </c>
      <c r="F22" s="97">
        <v>57474</v>
      </c>
      <c r="G22" s="46"/>
      <c r="H22" s="58"/>
    </row>
    <row r="23" spans="1:8" s="34" customFormat="1" ht="22.5" customHeight="1">
      <c r="A23" s="89"/>
      <c r="B23" s="96" t="s">
        <v>212</v>
      </c>
      <c r="D23" s="38"/>
      <c r="E23" s="268">
        <v>391178</v>
      </c>
      <c r="F23" s="97">
        <v>423210</v>
      </c>
      <c r="G23" s="46"/>
      <c r="H23" s="58"/>
    </row>
    <row r="24" spans="1:8" s="34" customFormat="1" ht="22.5" customHeight="1">
      <c r="A24" s="89"/>
      <c r="B24" s="96" t="s">
        <v>63</v>
      </c>
      <c r="D24" s="38"/>
      <c r="E24" s="268">
        <v>125085</v>
      </c>
      <c r="F24" s="97">
        <v>92973</v>
      </c>
      <c r="G24" s="46"/>
      <c r="H24" s="58"/>
    </row>
    <row r="25" spans="1:8" s="44" customFormat="1" ht="27.75" customHeight="1">
      <c r="A25" s="98"/>
      <c r="B25" s="98"/>
      <c r="C25" s="103"/>
      <c r="D25" s="48"/>
      <c r="E25" s="269">
        <v>680079</v>
      </c>
      <c r="F25" s="101">
        <v>668757</v>
      </c>
      <c r="G25" s="104"/>
      <c r="H25" s="102"/>
    </row>
    <row r="26" spans="1:8" s="34" customFormat="1" ht="10.5" customHeight="1">
      <c r="A26" s="89"/>
      <c r="B26" s="89"/>
      <c r="C26" s="96"/>
      <c r="D26" s="38"/>
      <c r="E26" s="268"/>
      <c r="F26" s="97"/>
      <c r="G26" s="58"/>
      <c r="H26" s="58"/>
    </row>
    <row r="27" spans="1:8" s="34" customFormat="1" ht="19.5" customHeight="1">
      <c r="A27" s="89"/>
      <c r="B27" s="95" t="s">
        <v>57</v>
      </c>
      <c r="C27" s="96"/>
      <c r="D27" s="38"/>
      <c r="E27" s="268"/>
      <c r="F27" s="97"/>
      <c r="G27" s="58"/>
      <c r="H27" s="58"/>
    </row>
    <row r="28" spans="1:8" s="34" customFormat="1" ht="4.5" customHeight="1">
      <c r="A28" s="89"/>
      <c r="B28" s="95"/>
      <c r="C28" s="96"/>
      <c r="D28" s="38"/>
      <c r="E28" s="268"/>
      <c r="F28" s="97"/>
      <c r="G28" s="58"/>
      <c r="H28" s="58"/>
    </row>
    <row r="29" spans="1:8" s="34" customFormat="1" ht="21.75" customHeight="1">
      <c r="A29" s="89"/>
      <c r="B29" s="96" t="s">
        <v>213</v>
      </c>
      <c r="D29" s="38"/>
      <c r="E29" s="268">
        <v>1083437</v>
      </c>
      <c r="F29" s="97">
        <v>1041554</v>
      </c>
      <c r="G29" s="58"/>
      <c r="H29" s="58"/>
    </row>
    <row r="30" spans="1:8" s="34" customFormat="1" ht="21.75" customHeight="1">
      <c r="A30" s="89"/>
      <c r="B30" s="96" t="s">
        <v>216</v>
      </c>
      <c r="D30" s="38"/>
      <c r="E30" s="268">
        <v>245555</v>
      </c>
      <c r="F30" s="97">
        <v>257944</v>
      </c>
      <c r="G30" s="58"/>
      <c r="H30" s="58"/>
    </row>
    <row r="31" spans="1:8" s="34" customFormat="1" ht="21.75" customHeight="1">
      <c r="A31" s="89"/>
      <c r="B31" s="96" t="s">
        <v>48</v>
      </c>
      <c r="D31" s="38"/>
      <c r="E31" s="268">
        <v>32826</v>
      </c>
      <c r="F31" s="97">
        <v>33015</v>
      </c>
      <c r="G31" s="38"/>
      <c r="H31" s="38"/>
    </row>
    <row r="32" spans="1:8" s="44" customFormat="1" ht="25.5" customHeight="1">
      <c r="A32" s="98"/>
      <c r="B32" s="98"/>
      <c r="C32" s="103"/>
      <c r="D32" s="48"/>
      <c r="E32" s="269">
        <v>1361818</v>
      </c>
      <c r="F32" s="101">
        <v>1332513</v>
      </c>
      <c r="G32" s="48"/>
      <c r="H32" s="48"/>
    </row>
    <row r="33" spans="1:8" s="44" customFormat="1" ht="33" customHeight="1">
      <c r="A33" s="98"/>
      <c r="B33" s="100" t="s">
        <v>75</v>
      </c>
      <c r="C33" s="100"/>
      <c r="D33" s="48"/>
      <c r="E33" s="270">
        <v>-681739</v>
      </c>
      <c r="F33" s="105">
        <v>-663756</v>
      </c>
      <c r="G33" s="48"/>
      <c r="H33" s="48"/>
    </row>
    <row r="34" spans="1:8" s="34" customFormat="1" ht="18" customHeight="1">
      <c r="A34" s="89"/>
      <c r="B34" s="95"/>
      <c r="C34" s="95"/>
      <c r="D34" s="38"/>
      <c r="E34" s="268"/>
      <c r="F34" s="97"/>
      <c r="G34" s="38"/>
      <c r="H34" s="38"/>
    </row>
    <row r="35" spans="1:8" s="34" customFormat="1" ht="23.25">
      <c r="A35" s="89"/>
      <c r="B35" s="95" t="s">
        <v>84</v>
      </c>
      <c r="C35" s="95"/>
      <c r="D35" s="38"/>
      <c r="E35" s="268"/>
      <c r="F35" s="97"/>
      <c r="G35" s="38"/>
      <c r="H35" s="38"/>
    </row>
    <row r="36" spans="1:8" s="34" customFormat="1" ht="4.5" customHeight="1">
      <c r="A36" s="89"/>
      <c r="B36" s="95"/>
      <c r="C36" s="95"/>
      <c r="D36" s="38"/>
      <c r="E36" s="268"/>
      <c r="F36" s="97"/>
      <c r="G36" s="38"/>
      <c r="H36" s="38"/>
    </row>
    <row r="37" spans="1:8" s="34" customFormat="1" ht="19.5" customHeight="1">
      <c r="A37" s="89"/>
      <c r="B37" s="96" t="s">
        <v>214</v>
      </c>
      <c r="E37" s="271">
        <v>779671</v>
      </c>
      <c r="F37" s="106">
        <v>481114</v>
      </c>
      <c r="G37" s="106"/>
      <c r="H37" s="106"/>
    </row>
    <row r="38" spans="1:8" s="34" customFormat="1" ht="19.5" customHeight="1">
      <c r="A38" s="89"/>
      <c r="B38" s="96" t="s">
        <v>252</v>
      </c>
      <c r="E38" s="271">
        <v>39664</v>
      </c>
      <c r="F38" s="106">
        <v>33736</v>
      </c>
      <c r="G38" s="106"/>
      <c r="H38" s="106"/>
    </row>
    <row r="39" spans="1:8" s="44" customFormat="1" ht="30" customHeight="1">
      <c r="A39" s="98"/>
      <c r="B39" s="100"/>
      <c r="C39" s="100"/>
      <c r="D39" s="48"/>
      <c r="E39" s="269">
        <v>819335</v>
      </c>
      <c r="F39" s="101">
        <v>514850</v>
      </c>
      <c r="G39" s="48"/>
      <c r="H39" s="48"/>
    </row>
    <row r="40" spans="1:8" s="44" customFormat="1" ht="38.25" customHeight="1" thickBot="1">
      <c r="A40" s="98"/>
      <c r="B40" s="98"/>
      <c r="C40" s="107"/>
      <c r="D40" s="48"/>
      <c r="E40" s="272">
        <v>2008040</v>
      </c>
      <c r="F40" s="252">
        <v>2164653</v>
      </c>
      <c r="G40" s="48"/>
      <c r="H40" s="48"/>
    </row>
    <row r="41" spans="1:8" s="34" customFormat="1" ht="12" customHeight="1" hidden="1">
      <c r="A41" s="89"/>
      <c r="B41" s="89"/>
      <c r="C41" s="108"/>
      <c r="D41" s="38"/>
      <c r="E41" s="268"/>
      <c r="F41" s="97"/>
      <c r="G41" s="38"/>
      <c r="H41" s="38"/>
    </row>
    <row r="42" spans="1:8" s="34" customFormat="1" ht="20.25" customHeight="1">
      <c r="A42" s="89"/>
      <c r="B42" s="95" t="s">
        <v>254</v>
      </c>
      <c r="C42" s="95"/>
      <c r="D42" s="38"/>
      <c r="E42" s="268"/>
      <c r="F42" s="97"/>
      <c r="G42" s="38"/>
      <c r="H42" s="38"/>
    </row>
    <row r="43" spans="1:8" s="34" customFormat="1" ht="5.25" customHeight="1">
      <c r="A43" s="89"/>
      <c r="B43" s="95"/>
      <c r="C43" s="95"/>
      <c r="D43" s="38"/>
      <c r="E43" s="268"/>
      <c r="F43" s="97"/>
      <c r="G43" s="38"/>
      <c r="H43" s="38"/>
    </row>
    <row r="44" spans="1:8" s="34" customFormat="1" ht="22.5" customHeight="1">
      <c r="A44" s="89"/>
      <c r="B44" s="96" t="s">
        <v>58</v>
      </c>
      <c r="D44" s="38"/>
      <c r="E44" s="268">
        <v>136437</v>
      </c>
      <c r="F44" s="97">
        <v>136435</v>
      </c>
      <c r="G44" s="38"/>
      <c r="H44" s="38"/>
    </row>
    <row r="45" spans="1:6" s="34" customFormat="1" ht="22.5" customHeight="1">
      <c r="A45" s="89"/>
      <c r="B45" s="96" t="s">
        <v>59</v>
      </c>
      <c r="E45" s="268">
        <v>1419484</v>
      </c>
      <c r="F45" s="97">
        <v>1260908</v>
      </c>
    </row>
    <row r="46" spans="1:6" s="34" customFormat="1" ht="22.5" customHeight="1">
      <c r="A46" s="89"/>
      <c r="B46" s="96" t="s">
        <v>136</v>
      </c>
      <c r="E46" s="273">
        <v>1555921</v>
      </c>
      <c r="F46" s="109">
        <v>1397343</v>
      </c>
    </row>
    <row r="47" spans="1:6" s="34" customFormat="1" ht="3.75" customHeight="1">
      <c r="A47" s="89"/>
      <c r="B47" s="89"/>
      <c r="C47" s="96"/>
      <c r="E47" s="274"/>
      <c r="F47" s="110"/>
    </row>
    <row r="48" spans="1:8" s="34" customFormat="1" ht="22.5" customHeight="1">
      <c r="A48" s="89"/>
      <c r="B48" s="96" t="s">
        <v>50</v>
      </c>
      <c r="E48" s="275">
        <v>452119</v>
      </c>
      <c r="F48" s="111">
        <v>767310</v>
      </c>
      <c r="G48" s="106"/>
      <c r="H48" s="106"/>
    </row>
    <row r="49" spans="1:8" s="44" customFormat="1" ht="26.25" customHeight="1" thickBot="1">
      <c r="A49" s="98"/>
      <c r="B49" s="98"/>
      <c r="C49" s="112"/>
      <c r="E49" s="276">
        <v>2008040</v>
      </c>
      <c r="F49" s="113">
        <v>2164653</v>
      </c>
      <c r="G49" s="114"/>
      <c r="H49" s="114"/>
    </row>
    <row r="50" spans="1:2" s="34" customFormat="1" ht="18" customHeight="1">
      <c r="A50" s="89"/>
      <c r="B50" s="89"/>
    </row>
    <row r="51" spans="1:6" s="44" customFormat="1" ht="38.25" customHeight="1" thickBot="1">
      <c r="A51" s="98"/>
      <c r="B51" s="115" t="s">
        <v>137</v>
      </c>
      <c r="E51" s="277">
        <v>5.7</v>
      </c>
      <c r="F51" s="116">
        <v>5.12</v>
      </c>
    </row>
    <row r="52" spans="1:2" s="34" customFormat="1" ht="27.75" customHeight="1">
      <c r="A52" s="89"/>
      <c r="B52" s="89"/>
    </row>
    <row r="53" spans="1:2" s="34" customFormat="1" ht="7.5" customHeight="1" hidden="1">
      <c r="A53" s="89"/>
      <c r="B53" s="89"/>
    </row>
    <row r="54" spans="1:6" s="34" customFormat="1" ht="42.75" customHeight="1">
      <c r="A54" s="89"/>
      <c r="B54" s="560" t="s">
        <v>276</v>
      </c>
      <c r="C54" s="561"/>
      <c r="D54" s="561"/>
      <c r="E54" s="561"/>
      <c r="F54" s="561"/>
    </row>
    <row r="55" spans="1:2" s="34" customFormat="1" ht="23.25">
      <c r="A55" s="89"/>
      <c r="B55" s="65"/>
    </row>
    <row r="56" spans="1:2" s="34" customFormat="1" ht="23.25">
      <c r="A56" s="89"/>
      <c r="B56" s="65"/>
    </row>
    <row r="57" spans="1:2" s="34" customFormat="1" ht="23.25">
      <c r="A57" s="89"/>
      <c r="B57" s="65"/>
    </row>
    <row r="58" spans="1:2" s="34" customFormat="1" ht="23.25">
      <c r="A58" s="89"/>
      <c r="B58" s="65"/>
    </row>
    <row r="59" spans="1:2" s="34" customFormat="1" ht="23.25">
      <c r="A59" s="89"/>
      <c r="B59" s="65"/>
    </row>
    <row r="60" spans="1:2" s="34" customFormat="1" ht="23.25">
      <c r="A60" s="89"/>
      <c r="B60" s="65"/>
    </row>
    <row r="61" spans="1:2" s="34" customFormat="1" ht="23.25">
      <c r="A61" s="89"/>
      <c r="B61" s="65"/>
    </row>
    <row r="62" spans="1:2" s="34" customFormat="1" ht="23.25">
      <c r="A62" s="89"/>
      <c r="B62" s="65"/>
    </row>
    <row r="63" spans="1:2" s="34" customFormat="1" ht="23.25">
      <c r="A63" s="89"/>
      <c r="B63" s="65"/>
    </row>
    <row r="64" spans="1:2" s="34" customFormat="1" ht="23.25">
      <c r="A64" s="89"/>
      <c r="B64" s="65"/>
    </row>
    <row r="65" spans="1:2" s="34" customFormat="1" ht="23.25">
      <c r="A65" s="89"/>
      <c r="B65" s="65"/>
    </row>
    <row r="66" spans="1:2" s="34" customFormat="1" ht="23.25">
      <c r="A66" s="89"/>
      <c r="B66" s="65"/>
    </row>
    <row r="67" spans="1:2" s="34" customFormat="1" ht="23.25">
      <c r="A67" s="89"/>
      <c r="B67" s="65"/>
    </row>
    <row r="68" spans="1:2" s="34" customFormat="1" ht="23.25">
      <c r="A68" s="89"/>
      <c r="B68" s="65"/>
    </row>
    <row r="69" spans="1:2" s="34" customFormat="1" ht="23.25">
      <c r="A69" s="89"/>
      <c r="B69" s="65"/>
    </row>
    <row r="70" spans="1:2" s="34" customFormat="1" ht="23.25">
      <c r="A70" s="89"/>
      <c r="B70" s="89"/>
    </row>
    <row r="71" spans="1:2" s="34" customFormat="1" ht="23.25">
      <c r="A71" s="89"/>
      <c r="B71" s="89"/>
    </row>
    <row r="72" spans="1:2" s="34" customFormat="1" ht="23.25">
      <c r="A72" s="89"/>
      <c r="B72" s="89"/>
    </row>
    <row r="73" spans="1:2" s="34" customFormat="1" ht="23.25">
      <c r="A73" s="89"/>
      <c r="B73" s="89"/>
    </row>
    <row r="74" spans="1:2" s="34" customFormat="1" ht="23.25">
      <c r="A74" s="89"/>
      <c r="B74" s="89"/>
    </row>
    <row r="75" spans="1:2" s="34" customFormat="1" ht="23.25">
      <c r="A75" s="89"/>
      <c r="B75" s="89"/>
    </row>
    <row r="76" spans="1:2" s="34" customFormat="1" ht="23.25">
      <c r="A76" s="89"/>
      <c r="B76" s="89"/>
    </row>
    <row r="77" spans="1:2" s="34" customFormat="1" ht="23.25">
      <c r="A77" s="89"/>
      <c r="B77" s="89"/>
    </row>
    <row r="78" spans="1:2" s="34" customFormat="1" ht="23.25">
      <c r="A78" s="89"/>
      <c r="B78" s="89"/>
    </row>
    <row r="79" spans="1:2" s="34" customFormat="1" ht="23.25">
      <c r="A79" s="89"/>
      <c r="B79" s="89"/>
    </row>
    <row r="80" spans="1:2" s="34" customFormat="1" ht="23.25">
      <c r="A80" s="89"/>
      <c r="B80" s="89"/>
    </row>
    <row r="81" spans="1:2" s="34" customFormat="1" ht="23.25">
      <c r="A81" s="89"/>
      <c r="B81" s="89"/>
    </row>
    <row r="82" spans="1:2" s="34" customFormat="1" ht="23.25">
      <c r="A82" s="89"/>
      <c r="B82" s="89"/>
    </row>
    <row r="83" spans="1:2" s="34" customFormat="1" ht="23.25">
      <c r="A83" s="89"/>
      <c r="B83" s="89"/>
    </row>
    <row r="84" spans="1:2" s="34" customFormat="1" ht="23.25">
      <c r="A84" s="89"/>
      <c r="B84" s="89"/>
    </row>
    <row r="85" spans="1:2" s="34" customFormat="1" ht="23.25">
      <c r="A85" s="89"/>
      <c r="B85" s="89"/>
    </row>
    <row r="86" spans="1:2" s="34" customFormat="1" ht="23.25">
      <c r="A86" s="89"/>
      <c r="B86" s="89"/>
    </row>
    <row r="87" spans="1:2" s="34" customFormat="1" ht="23.25">
      <c r="A87" s="89"/>
      <c r="B87" s="89"/>
    </row>
    <row r="88" spans="1:2" s="34" customFormat="1" ht="23.25">
      <c r="A88" s="89"/>
      <c r="B88" s="89"/>
    </row>
    <row r="89" spans="1:2" s="34" customFormat="1" ht="23.25">
      <c r="A89" s="89"/>
      <c r="B89" s="89"/>
    </row>
    <row r="90" spans="1:2" s="34" customFormat="1" ht="23.25">
      <c r="A90" s="89"/>
      <c r="B90" s="89"/>
    </row>
    <row r="91" spans="1:2" s="34" customFormat="1" ht="23.25">
      <c r="A91" s="89"/>
      <c r="B91" s="89"/>
    </row>
    <row r="92" spans="1:2" s="34" customFormat="1" ht="23.25">
      <c r="A92" s="89"/>
      <c r="B92" s="89"/>
    </row>
    <row r="93" spans="1:2" s="34" customFormat="1" ht="23.25">
      <c r="A93" s="89"/>
      <c r="B93" s="89"/>
    </row>
    <row r="94" spans="1:2" s="34" customFormat="1" ht="23.25">
      <c r="A94" s="89"/>
      <c r="B94" s="89"/>
    </row>
    <row r="95" spans="1:2" s="34" customFormat="1" ht="23.25">
      <c r="A95" s="89"/>
      <c r="B95" s="89"/>
    </row>
    <row r="96" spans="1:2" s="34" customFormat="1" ht="23.25">
      <c r="A96" s="89"/>
      <c r="B96" s="89"/>
    </row>
    <row r="97" spans="1:2" s="34" customFormat="1" ht="23.25">
      <c r="A97" s="89"/>
      <c r="B97" s="89"/>
    </row>
    <row r="98" spans="1:2" s="34" customFormat="1" ht="23.25">
      <c r="A98" s="89"/>
      <c r="B98" s="89"/>
    </row>
    <row r="99" spans="1:2" s="34" customFormat="1" ht="23.25">
      <c r="A99" s="89"/>
      <c r="B99" s="89"/>
    </row>
    <row r="100" spans="1:2" s="34" customFormat="1" ht="23.25">
      <c r="A100" s="89"/>
      <c r="B100" s="89"/>
    </row>
    <row r="101" spans="1:2" s="34" customFormat="1" ht="23.25">
      <c r="A101" s="89"/>
      <c r="B101" s="89"/>
    </row>
    <row r="102" spans="1:2" s="34" customFormat="1" ht="23.25">
      <c r="A102" s="89"/>
      <c r="B102" s="89"/>
    </row>
    <row r="103" spans="1:2" s="34" customFormat="1" ht="23.25">
      <c r="A103" s="89"/>
      <c r="B103" s="89"/>
    </row>
    <row r="104" spans="1:2" s="34" customFormat="1" ht="23.25">
      <c r="A104" s="89"/>
      <c r="B104" s="89"/>
    </row>
    <row r="105" spans="1:2" s="34" customFormat="1" ht="23.25">
      <c r="A105" s="89"/>
      <c r="B105" s="89"/>
    </row>
    <row r="106" spans="1:2" s="34" customFormat="1" ht="23.25">
      <c r="A106" s="89"/>
      <c r="B106" s="89"/>
    </row>
    <row r="107" spans="1:2" s="34" customFormat="1" ht="23.25">
      <c r="A107" s="89"/>
      <c r="B107" s="89"/>
    </row>
    <row r="108" spans="1:2" s="34" customFormat="1" ht="23.25">
      <c r="A108" s="89"/>
      <c r="B108" s="89"/>
    </row>
    <row r="109" spans="1:2" s="34" customFormat="1" ht="23.25">
      <c r="A109" s="89"/>
      <c r="B109" s="89"/>
    </row>
    <row r="110" spans="1:2" s="34" customFormat="1" ht="23.25">
      <c r="A110" s="89"/>
      <c r="B110" s="89"/>
    </row>
    <row r="111" spans="1:2" s="34" customFormat="1" ht="23.25">
      <c r="A111" s="89"/>
      <c r="B111" s="89"/>
    </row>
    <row r="112" spans="1:2" s="34" customFormat="1" ht="23.25">
      <c r="A112" s="89"/>
      <c r="B112" s="89"/>
    </row>
    <row r="113" spans="1:2" s="34" customFormat="1" ht="23.25">
      <c r="A113" s="89"/>
      <c r="B113" s="89"/>
    </row>
    <row r="114" spans="1:2" s="34" customFormat="1" ht="23.25">
      <c r="A114" s="89"/>
      <c r="B114" s="89"/>
    </row>
    <row r="115" spans="1:2" s="34" customFormat="1" ht="23.25">
      <c r="A115" s="89"/>
      <c r="B115" s="89"/>
    </row>
    <row r="116" spans="1:2" s="34" customFormat="1" ht="23.25">
      <c r="A116" s="89"/>
      <c r="B116" s="89"/>
    </row>
    <row r="117" spans="1:2" s="34" customFormat="1" ht="23.25">
      <c r="A117" s="89"/>
      <c r="B117" s="89"/>
    </row>
    <row r="118" spans="1:2" s="34" customFormat="1" ht="23.25">
      <c r="A118" s="89"/>
      <c r="B118" s="89"/>
    </row>
    <row r="119" spans="1:2" s="34" customFormat="1" ht="23.25">
      <c r="A119" s="89"/>
      <c r="B119" s="89"/>
    </row>
    <row r="120" spans="1:2" s="34" customFormat="1" ht="23.25">
      <c r="A120" s="89"/>
      <c r="B120" s="89"/>
    </row>
    <row r="121" spans="1:2" s="34" customFormat="1" ht="23.25">
      <c r="A121" s="89"/>
      <c r="B121" s="89"/>
    </row>
    <row r="122" spans="1:2" s="34" customFormat="1" ht="23.25">
      <c r="A122" s="89"/>
      <c r="B122" s="89"/>
    </row>
    <row r="123" spans="1:2" s="34" customFormat="1" ht="23.25">
      <c r="A123" s="89"/>
      <c r="B123" s="89"/>
    </row>
    <row r="124" spans="1:2" s="34" customFormat="1" ht="23.25">
      <c r="A124" s="89"/>
      <c r="B124" s="89"/>
    </row>
    <row r="125" spans="1:2" s="34" customFormat="1" ht="23.25">
      <c r="A125" s="89"/>
      <c r="B125" s="89"/>
    </row>
    <row r="126" spans="1:2" s="34" customFormat="1" ht="23.25">
      <c r="A126" s="89"/>
      <c r="B126" s="89"/>
    </row>
    <row r="127" spans="1:2" s="34" customFormat="1" ht="23.25">
      <c r="A127" s="89"/>
      <c r="B127" s="89"/>
    </row>
    <row r="128" spans="1:2" s="34" customFormat="1" ht="23.25">
      <c r="A128" s="89"/>
      <c r="B128" s="89"/>
    </row>
    <row r="129" spans="1:2" s="34" customFormat="1" ht="23.25">
      <c r="A129" s="89"/>
      <c r="B129" s="89"/>
    </row>
    <row r="130" spans="1:2" s="34" customFormat="1" ht="23.25">
      <c r="A130" s="89"/>
      <c r="B130" s="89"/>
    </row>
    <row r="131" spans="1:2" s="34" customFormat="1" ht="23.25">
      <c r="A131" s="89"/>
      <c r="B131" s="89"/>
    </row>
    <row r="132" spans="1:2" s="34" customFormat="1" ht="23.25">
      <c r="A132" s="89"/>
      <c r="B132" s="89"/>
    </row>
    <row r="133" spans="1:2" s="34" customFormat="1" ht="23.25">
      <c r="A133" s="89"/>
      <c r="B133" s="89"/>
    </row>
    <row r="134" spans="1:2" s="34" customFormat="1" ht="23.25">
      <c r="A134" s="89"/>
      <c r="B134" s="89"/>
    </row>
    <row r="135" spans="1:2" s="34" customFormat="1" ht="23.25">
      <c r="A135" s="89"/>
      <c r="B135" s="89"/>
    </row>
    <row r="136" spans="1:2" s="34" customFormat="1" ht="23.25">
      <c r="A136" s="89"/>
      <c r="B136" s="89"/>
    </row>
    <row r="137" spans="1:2" s="34" customFormat="1" ht="23.25">
      <c r="A137" s="89"/>
      <c r="B137" s="89"/>
    </row>
    <row r="138" spans="1:2" s="34" customFormat="1" ht="23.25">
      <c r="A138" s="89"/>
      <c r="B138" s="89"/>
    </row>
    <row r="139" spans="1:2" s="34" customFormat="1" ht="23.25">
      <c r="A139" s="89"/>
      <c r="B139" s="89"/>
    </row>
    <row r="140" spans="1:2" s="34" customFormat="1" ht="23.25">
      <c r="A140" s="89"/>
      <c r="B140" s="89"/>
    </row>
    <row r="141" spans="1:2" s="34" customFormat="1" ht="23.25">
      <c r="A141" s="89"/>
      <c r="B141" s="89"/>
    </row>
    <row r="142" spans="1:2" s="34" customFormat="1" ht="23.25">
      <c r="A142" s="89"/>
      <c r="B142" s="89"/>
    </row>
    <row r="143" spans="1:2" s="34" customFormat="1" ht="23.25">
      <c r="A143" s="89"/>
      <c r="B143" s="89"/>
    </row>
    <row r="144" spans="1:2" s="34" customFormat="1" ht="23.25">
      <c r="A144" s="89"/>
      <c r="B144" s="89"/>
    </row>
    <row r="145" spans="1:2" s="34" customFormat="1" ht="23.25">
      <c r="A145" s="89"/>
      <c r="B145" s="89"/>
    </row>
    <row r="146" spans="1:2" s="34" customFormat="1" ht="23.25">
      <c r="A146" s="89"/>
      <c r="B146" s="89"/>
    </row>
    <row r="147" spans="1:2" s="34" customFormat="1" ht="23.25">
      <c r="A147" s="89"/>
      <c r="B147" s="89"/>
    </row>
    <row r="148" spans="1:2" s="34" customFormat="1" ht="23.25">
      <c r="A148" s="89"/>
      <c r="B148" s="89"/>
    </row>
    <row r="149" spans="1:2" s="34" customFormat="1" ht="23.25">
      <c r="A149" s="89"/>
      <c r="B149" s="89"/>
    </row>
    <row r="150" spans="1:2" s="34" customFormat="1" ht="23.25">
      <c r="A150" s="89"/>
      <c r="B150" s="89"/>
    </row>
    <row r="151" spans="1:2" s="34" customFormat="1" ht="23.25">
      <c r="A151" s="89"/>
      <c r="B151" s="89"/>
    </row>
    <row r="152" spans="1:2" s="34" customFormat="1" ht="23.25">
      <c r="A152" s="89"/>
      <c r="B152" s="89"/>
    </row>
    <row r="153" spans="1:2" s="34" customFormat="1" ht="23.25">
      <c r="A153" s="89"/>
      <c r="B153" s="89"/>
    </row>
    <row r="154" spans="1:2" s="34" customFormat="1" ht="23.25">
      <c r="A154" s="89"/>
      <c r="B154" s="89"/>
    </row>
    <row r="155" spans="1:2" s="34" customFormat="1" ht="23.25">
      <c r="A155" s="89"/>
      <c r="B155" s="89"/>
    </row>
    <row r="156" spans="1:2" s="34" customFormat="1" ht="23.25">
      <c r="A156" s="89"/>
      <c r="B156" s="89"/>
    </row>
    <row r="157" spans="1:2" s="34" customFormat="1" ht="23.25">
      <c r="A157" s="89"/>
      <c r="B157" s="89"/>
    </row>
    <row r="158" spans="1:2" s="34" customFormat="1" ht="23.25">
      <c r="A158" s="89"/>
      <c r="B158" s="89"/>
    </row>
    <row r="159" spans="1:2" s="34" customFormat="1" ht="23.25">
      <c r="A159" s="89"/>
      <c r="B159" s="89"/>
    </row>
    <row r="160" spans="1:2" s="34" customFormat="1" ht="23.25">
      <c r="A160" s="89"/>
      <c r="B160" s="89"/>
    </row>
    <row r="161" spans="1:2" s="34" customFormat="1" ht="23.25">
      <c r="A161" s="89"/>
      <c r="B161" s="89"/>
    </row>
    <row r="162" spans="1:2" s="34" customFormat="1" ht="23.25">
      <c r="A162" s="89"/>
      <c r="B162" s="89"/>
    </row>
    <row r="163" spans="1:2" s="34" customFormat="1" ht="23.25">
      <c r="A163" s="89"/>
      <c r="B163" s="89"/>
    </row>
    <row r="164" spans="1:2" s="34" customFormat="1" ht="23.25">
      <c r="A164" s="89"/>
      <c r="B164" s="89"/>
    </row>
    <row r="165" spans="1:2" s="34" customFormat="1" ht="23.25">
      <c r="A165" s="89"/>
      <c r="B165" s="89"/>
    </row>
    <row r="166" spans="1:2" s="34" customFormat="1" ht="23.25">
      <c r="A166" s="89"/>
      <c r="B166" s="89"/>
    </row>
    <row r="167" spans="1:2" s="34" customFormat="1" ht="23.25">
      <c r="A167" s="89"/>
      <c r="B167" s="89"/>
    </row>
    <row r="168" spans="1:2" s="34" customFormat="1" ht="23.25">
      <c r="A168" s="89"/>
      <c r="B168" s="89"/>
    </row>
    <row r="169" spans="1:2" s="34" customFormat="1" ht="23.25">
      <c r="A169" s="89"/>
      <c r="B169" s="89"/>
    </row>
    <row r="170" spans="1:2" s="34" customFormat="1" ht="23.25">
      <c r="A170" s="89"/>
      <c r="B170" s="89"/>
    </row>
    <row r="171" spans="1:2" s="34" customFormat="1" ht="23.25">
      <c r="A171" s="89"/>
      <c r="B171" s="89"/>
    </row>
    <row r="172" spans="1:2" s="34" customFormat="1" ht="23.25">
      <c r="A172" s="89"/>
      <c r="B172" s="89"/>
    </row>
    <row r="173" spans="1:2" s="34" customFormat="1" ht="23.25">
      <c r="A173" s="89"/>
      <c r="B173" s="89"/>
    </row>
    <row r="174" spans="1:2" s="34" customFormat="1" ht="23.25">
      <c r="A174" s="89"/>
      <c r="B174" s="89"/>
    </row>
    <row r="175" spans="1:2" s="34" customFormat="1" ht="23.25">
      <c r="A175" s="89"/>
      <c r="B175" s="89"/>
    </row>
    <row r="176" spans="1:2" s="34" customFormat="1" ht="23.25">
      <c r="A176" s="89"/>
      <c r="B176" s="89"/>
    </row>
    <row r="177" spans="1:2" s="34" customFormat="1" ht="23.25">
      <c r="A177" s="89"/>
      <c r="B177" s="89"/>
    </row>
    <row r="178" spans="1:2" s="34" customFormat="1" ht="23.25">
      <c r="A178" s="89"/>
      <c r="B178" s="89"/>
    </row>
    <row r="179" spans="1:2" s="34" customFormat="1" ht="23.25">
      <c r="A179" s="89"/>
      <c r="B179" s="89"/>
    </row>
    <row r="180" spans="1:2" s="34" customFormat="1" ht="23.25">
      <c r="A180" s="89"/>
      <c r="B180" s="89"/>
    </row>
    <row r="181" spans="1:2" s="34" customFormat="1" ht="23.25">
      <c r="A181" s="89"/>
      <c r="B181" s="89"/>
    </row>
    <row r="182" spans="1:2" s="34" customFormat="1" ht="23.25">
      <c r="A182" s="89"/>
      <c r="B182" s="89"/>
    </row>
    <row r="183" spans="1:2" s="34" customFormat="1" ht="23.25">
      <c r="A183" s="89"/>
      <c r="B183" s="89"/>
    </row>
    <row r="184" spans="1:2" s="34" customFormat="1" ht="23.25">
      <c r="A184" s="89"/>
      <c r="B184" s="89"/>
    </row>
    <row r="185" spans="1:2" s="34" customFormat="1" ht="23.25">
      <c r="A185" s="89"/>
      <c r="B185" s="89"/>
    </row>
    <row r="186" spans="1:2" s="34" customFormat="1" ht="23.25">
      <c r="A186" s="89"/>
      <c r="B186" s="89"/>
    </row>
    <row r="187" spans="1:2" s="34" customFormat="1" ht="23.25">
      <c r="A187" s="89"/>
      <c r="B187" s="89"/>
    </row>
    <row r="188" spans="1:2" s="34" customFormat="1" ht="23.25">
      <c r="A188" s="89"/>
      <c r="B188" s="89"/>
    </row>
    <row r="189" spans="1:2" s="34" customFormat="1" ht="23.25">
      <c r="A189" s="89"/>
      <c r="B189" s="89"/>
    </row>
    <row r="190" spans="1:2" s="34" customFormat="1" ht="23.25">
      <c r="A190" s="89"/>
      <c r="B190" s="89"/>
    </row>
    <row r="191" spans="1:2" s="34" customFormat="1" ht="23.25">
      <c r="A191" s="89"/>
      <c r="B191" s="89"/>
    </row>
    <row r="192" spans="1:2" s="34" customFormat="1" ht="23.25">
      <c r="A192" s="89"/>
      <c r="B192" s="89"/>
    </row>
    <row r="193" spans="1:2" s="34" customFormat="1" ht="23.25">
      <c r="A193" s="89"/>
      <c r="B193" s="89"/>
    </row>
    <row r="194" spans="1:2" s="34" customFormat="1" ht="23.25">
      <c r="A194" s="89"/>
      <c r="B194" s="89"/>
    </row>
    <row r="195" spans="1:2" s="34" customFormat="1" ht="23.25">
      <c r="A195" s="89"/>
      <c r="B195" s="89"/>
    </row>
    <row r="196" spans="1:2" s="34" customFormat="1" ht="23.25">
      <c r="A196" s="89"/>
      <c r="B196" s="89"/>
    </row>
    <row r="197" spans="1:2" s="34" customFormat="1" ht="23.25">
      <c r="A197" s="89"/>
      <c r="B197" s="89"/>
    </row>
    <row r="198" spans="1:2" s="34" customFormat="1" ht="23.25">
      <c r="A198" s="89"/>
      <c r="B198" s="89"/>
    </row>
    <row r="199" spans="1:2" s="34" customFormat="1" ht="23.25">
      <c r="A199" s="89"/>
      <c r="B199" s="89"/>
    </row>
    <row r="200" spans="1:2" s="34" customFormat="1" ht="23.25">
      <c r="A200" s="89"/>
      <c r="B200" s="89"/>
    </row>
    <row r="201" spans="1:2" s="34" customFormat="1" ht="23.25">
      <c r="A201" s="89"/>
      <c r="B201" s="89"/>
    </row>
    <row r="202" spans="1:2" s="34" customFormat="1" ht="23.25">
      <c r="A202" s="89"/>
      <c r="B202" s="89"/>
    </row>
    <row r="203" spans="1:2" s="34" customFormat="1" ht="23.25">
      <c r="A203" s="89"/>
      <c r="B203" s="89"/>
    </row>
    <row r="204" spans="1:2" s="34" customFormat="1" ht="23.25">
      <c r="A204" s="89"/>
      <c r="B204" s="89"/>
    </row>
    <row r="205" spans="1:2" s="34" customFormat="1" ht="23.25">
      <c r="A205" s="89"/>
      <c r="B205" s="89"/>
    </row>
    <row r="206" spans="1:2" s="34" customFormat="1" ht="23.25">
      <c r="A206" s="89"/>
      <c r="B206" s="89"/>
    </row>
    <row r="207" spans="1:2" s="34" customFormat="1" ht="23.25">
      <c r="A207" s="89"/>
      <c r="B207" s="89"/>
    </row>
    <row r="208" spans="1:2" s="34" customFormat="1" ht="23.25">
      <c r="A208" s="89"/>
      <c r="B208" s="89"/>
    </row>
    <row r="209" spans="1:2" s="34" customFormat="1" ht="23.25">
      <c r="A209" s="89"/>
      <c r="B209" s="89"/>
    </row>
    <row r="210" spans="1:2" s="34" customFormat="1" ht="23.25">
      <c r="A210" s="89"/>
      <c r="B210" s="89"/>
    </row>
    <row r="211" spans="1:2" s="34" customFormat="1" ht="23.25">
      <c r="A211" s="89"/>
      <c r="B211" s="89"/>
    </row>
    <row r="212" spans="1:2" s="34" customFormat="1" ht="23.25">
      <c r="A212" s="89"/>
      <c r="B212" s="89"/>
    </row>
    <row r="213" spans="1:2" s="34" customFormat="1" ht="23.25">
      <c r="A213" s="89"/>
      <c r="B213" s="89"/>
    </row>
    <row r="214" spans="1:2" s="34" customFormat="1" ht="23.25">
      <c r="A214" s="89"/>
      <c r="B214" s="89"/>
    </row>
    <row r="215" spans="1:2" s="34" customFormat="1" ht="23.25">
      <c r="A215" s="89"/>
      <c r="B215" s="89"/>
    </row>
    <row r="216" spans="1:2" s="34" customFormat="1" ht="23.25">
      <c r="A216" s="89"/>
      <c r="B216" s="89"/>
    </row>
    <row r="217" spans="1:2" s="34" customFormat="1" ht="23.25">
      <c r="A217" s="89"/>
      <c r="B217" s="89"/>
    </row>
    <row r="218" spans="1:2" s="34" customFormat="1" ht="23.25">
      <c r="A218" s="89"/>
      <c r="B218" s="89"/>
    </row>
    <row r="219" spans="1:2" s="34" customFormat="1" ht="23.25">
      <c r="A219" s="89"/>
      <c r="B219" s="89"/>
    </row>
    <row r="220" spans="1:2" s="34" customFormat="1" ht="23.25">
      <c r="A220" s="89"/>
      <c r="B220" s="89"/>
    </row>
    <row r="221" spans="1:2" s="34" customFormat="1" ht="23.25">
      <c r="A221" s="89"/>
      <c r="B221" s="89"/>
    </row>
    <row r="222" spans="1:2" s="34" customFormat="1" ht="23.25">
      <c r="A222" s="89"/>
      <c r="B222" s="89"/>
    </row>
    <row r="223" spans="1:2" s="34" customFormat="1" ht="23.25">
      <c r="A223" s="89"/>
      <c r="B223" s="89"/>
    </row>
    <row r="224" spans="1:2" s="34" customFormat="1" ht="23.25">
      <c r="A224" s="89"/>
      <c r="B224" s="89"/>
    </row>
    <row r="225" spans="1:2" s="34" customFormat="1" ht="23.25">
      <c r="A225" s="89"/>
      <c r="B225" s="89"/>
    </row>
    <row r="226" spans="1:2" s="34" customFormat="1" ht="23.25">
      <c r="A226" s="89"/>
      <c r="B226" s="89"/>
    </row>
    <row r="227" spans="1:2" s="34" customFormat="1" ht="23.25">
      <c r="A227" s="89"/>
      <c r="B227" s="89"/>
    </row>
    <row r="228" spans="1:2" s="34" customFormat="1" ht="23.25">
      <c r="A228" s="89"/>
      <c r="B228" s="89"/>
    </row>
    <row r="229" spans="1:2" s="34" customFormat="1" ht="23.25">
      <c r="A229" s="89"/>
      <c r="B229" s="89"/>
    </row>
    <row r="230" spans="1:2" s="34" customFormat="1" ht="23.25">
      <c r="A230" s="89"/>
      <c r="B230" s="89"/>
    </row>
    <row r="231" spans="1:2" s="34" customFormat="1" ht="23.25">
      <c r="A231" s="89"/>
      <c r="B231" s="89"/>
    </row>
    <row r="232" spans="1:2" s="34" customFormat="1" ht="23.25">
      <c r="A232" s="89"/>
      <c r="B232" s="89"/>
    </row>
    <row r="233" spans="1:2" s="34" customFormat="1" ht="23.25">
      <c r="A233" s="89"/>
      <c r="B233" s="89"/>
    </row>
    <row r="234" spans="1:2" s="34" customFormat="1" ht="23.25">
      <c r="A234" s="89"/>
      <c r="B234" s="89"/>
    </row>
    <row r="235" spans="1:2" s="34" customFormat="1" ht="23.25">
      <c r="A235" s="89"/>
      <c r="B235" s="89"/>
    </row>
    <row r="236" spans="1:2" s="34" customFormat="1" ht="23.25">
      <c r="A236" s="89"/>
      <c r="B236" s="89"/>
    </row>
    <row r="237" spans="1:2" s="34" customFormat="1" ht="23.25">
      <c r="A237" s="89"/>
      <c r="B237" s="89"/>
    </row>
    <row r="238" spans="1:2" s="34" customFormat="1" ht="23.25">
      <c r="A238" s="89"/>
      <c r="B238" s="89"/>
    </row>
    <row r="239" spans="1:2" s="34" customFormat="1" ht="23.25">
      <c r="A239" s="89"/>
      <c r="B239" s="89"/>
    </row>
    <row r="240" spans="1:2" s="34" customFormat="1" ht="23.25">
      <c r="A240" s="89"/>
      <c r="B240" s="89"/>
    </row>
    <row r="241" spans="1:2" s="34" customFormat="1" ht="23.25">
      <c r="A241" s="89"/>
      <c r="B241" s="89"/>
    </row>
    <row r="242" spans="1:2" s="34" customFormat="1" ht="23.25">
      <c r="A242" s="89"/>
      <c r="B242" s="89"/>
    </row>
    <row r="243" spans="1:2" s="34" customFormat="1" ht="23.25">
      <c r="A243" s="89"/>
      <c r="B243" s="89"/>
    </row>
    <row r="244" spans="1:2" s="34" customFormat="1" ht="23.25">
      <c r="A244" s="89"/>
      <c r="B244" s="89"/>
    </row>
    <row r="245" spans="1:2" s="34" customFormat="1" ht="23.25">
      <c r="A245" s="89"/>
      <c r="B245" s="89"/>
    </row>
    <row r="246" spans="1:2" s="34" customFormat="1" ht="23.25">
      <c r="A246" s="89"/>
      <c r="B246" s="89"/>
    </row>
    <row r="247" spans="1:2" s="34" customFormat="1" ht="23.25">
      <c r="A247" s="89"/>
      <c r="B247" s="89"/>
    </row>
    <row r="248" spans="1:2" s="34" customFormat="1" ht="23.25">
      <c r="A248" s="89"/>
      <c r="B248" s="89"/>
    </row>
    <row r="249" spans="1:2" s="34" customFormat="1" ht="23.25">
      <c r="A249" s="89"/>
      <c r="B249" s="89"/>
    </row>
    <row r="250" spans="1:2" s="34" customFormat="1" ht="23.25">
      <c r="A250" s="89"/>
      <c r="B250" s="89"/>
    </row>
    <row r="251" spans="1:2" s="34" customFormat="1" ht="23.25">
      <c r="A251" s="89"/>
      <c r="B251" s="89"/>
    </row>
    <row r="252" spans="1:2" s="34" customFormat="1" ht="23.25">
      <c r="A252" s="89"/>
      <c r="B252" s="89"/>
    </row>
    <row r="253" spans="1:2" s="34" customFormat="1" ht="23.25">
      <c r="A253" s="89"/>
      <c r="B253" s="89"/>
    </row>
    <row r="254" spans="1:2" s="34" customFormat="1" ht="23.25">
      <c r="A254" s="89"/>
      <c r="B254" s="89"/>
    </row>
    <row r="255" spans="1:2" s="34" customFormat="1" ht="23.25">
      <c r="A255" s="89"/>
      <c r="B255" s="89"/>
    </row>
    <row r="256" spans="1:2" s="34" customFormat="1" ht="23.25">
      <c r="A256" s="89"/>
      <c r="B256" s="89"/>
    </row>
    <row r="257" spans="1:2" s="34" customFormat="1" ht="23.25">
      <c r="A257" s="89"/>
      <c r="B257" s="89"/>
    </row>
    <row r="258" spans="1:2" s="34" customFormat="1" ht="23.25">
      <c r="A258" s="89"/>
      <c r="B258" s="89"/>
    </row>
    <row r="259" spans="1:2" s="34" customFormat="1" ht="23.25">
      <c r="A259" s="89"/>
      <c r="B259" s="89"/>
    </row>
    <row r="260" spans="1:2" s="34" customFormat="1" ht="23.25">
      <c r="A260" s="89"/>
      <c r="B260" s="89"/>
    </row>
    <row r="261" spans="1:2" s="34" customFormat="1" ht="23.25">
      <c r="A261" s="89"/>
      <c r="B261" s="89"/>
    </row>
    <row r="262" spans="1:2" s="34" customFormat="1" ht="23.25">
      <c r="A262" s="89"/>
      <c r="B262" s="89"/>
    </row>
    <row r="263" spans="1:2" s="34" customFormat="1" ht="23.25">
      <c r="A263" s="89"/>
      <c r="B263" s="89"/>
    </row>
    <row r="264" spans="1:2" s="34" customFormat="1" ht="23.25">
      <c r="A264" s="89"/>
      <c r="B264" s="89"/>
    </row>
    <row r="265" spans="1:2" s="34" customFormat="1" ht="23.25">
      <c r="A265" s="89"/>
      <c r="B265" s="89"/>
    </row>
    <row r="266" spans="1:2" s="34" customFormat="1" ht="23.25">
      <c r="A266" s="89"/>
      <c r="B266" s="89"/>
    </row>
    <row r="267" spans="1:2" s="34" customFormat="1" ht="23.25">
      <c r="A267" s="89"/>
      <c r="B267" s="89"/>
    </row>
    <row r="268" spans="1:2" s="34" customFormat="1" ht="23.25">
      <c r="A268" s="89"/>
      <c r="B268" s="89"/>
    </row>
    <row r="269" spans="1:2" s="34" customFormat="1" ht="23.25">
      <c r="A269" s="89"/>
      <c r="B269" s="89"/>
    </row>
    <row r="270" spans="1:2" s="34" customFormat="1" ht="23.25">
      <c r="A270" s="89"/>
      <c r="B270" s="89"/>
    </row>
    <row r="271" spans="1:2" s="34" customFormat="1" ht="23.25">
      <c r="A271" s="89"/>
      <c r="B271" s="89"/>
    </row>
    <row r="272" spans="1:2" s="34" customFormat="1" ht="23.25">
      <c r="A272" s="89"/>
      <c r="B272" s="89"/>
    </row>
    <row r="273" spans="1:2" s="34" customFormat="1" ht="23.25">
      <c r="A273" s="89"/>
      <c r="B273" s="89"/>
    </row>
    <row r="274" spans="1:2" s="34" customFormat="1" ht="23.25">
      <c r="A274" s="89"/>
      <c r="B274" s="89"/>
    </row>
    <row r="275" spans="1:2" s="34" customFormat="1" ht="23.25">
      <c r="A275" s="89"/>
      <c r="B275" s="89"/>
    </row>
    <row r="276" spans="1:2" s="34" customFormat="1" ht="23.25">
      <c r="A276" s="89"/>
      <c r="B276" s="89"/>
    </row>
    <row r="277" spans="1:2" s="34" customFormat="1" ht="23.25">
      <c r="A277" s="89"/>
      <c r="B277" s="89"/>
    </row>
    <row r="278" spans="1:2" s="34" customFormat="1" ht="23.25">
      <c r="A278" s="89"/>
      <c r="B278" s="89"/>
    </row>
    <row r="279" spans="1:2" s="34" customFormat="1" ht="23.25">
      <c r="A279" s="89"/>
      <c r="B279" s="89"/>
    </row>
    <row r="280" spans="1:2" s="34" customFormat="1" ht="23.25">
      <c r="A280" s="89"/>
      <c r="B280" s="89"/>
    </row>
    <row r="281" spans="1:2" s="34" customFormat="1" ht="23.25">
      <c r="A281" s="89"/>
      <c r="B281" s="89"/>
    </row>
    <row r="282" spans="1:2" s="34" customFormat="1" ht="23.25">
      <c r="A282" s="89"/>
      <c r="B282" s="89"/>
    </row>
    <row r="283" spans="1:2" s="34" customFormat="1" ht="23.25">
      <c r="A283" s="89"/>
      <c r="B283" s="89"/>
    </row>
    <row r="284" spans="1:2" s="34" customFormat="1" ht="23.25">
      <c r="A284" s="89"/>
      <c r="B284" s="89"/>
    </row>
    <row r="285" spans="1:2" s="34" customFormat="1" ht="23.25">
      <c r="A285" s="89"/>
      <c r="B285" s="89"/>
    </row>
    <row r="286" spans="1:2" s="34" customFormat="1" ht="23.25">
      <c r="A286" s="89"/>
      <c r="B286" s="89"/>
    </row>
    <row r="287" spans="1:2" s="34" customFormat="1" ht="23.25">
      <c r="A287" s="89"/>
      <c r="B287" s="89"/>
    </row>
    <row r="288" spans="1:2" s="34" customFormat="1" ht="23.25">
      <c r="A288" s="89"/>
      <c r="B288" s="89"/>
    </row>
    <row r="289" spans="1:2" s="34" customFormat="1" ht="23.25">
      <c r="A289" s="89"/>
      <c r="B289" s="89"/>
    </row>
    <row r="290" spans="1:2" s="34" customFormat="1" ht="23.25">
      <c r="A290" s="89"/>
      <c r="B290" s="89"/>
    </row>
    <row r="291" spans="1:2" s="34" customFormat="1" ht="23.25">
      <c r="A291" s="89"/>
      <c r="B291" s="89"/>
    </row>
    <row r="292" spans="1:2" s="34" customFormat="1" ht="23.25">
      <c r="A292" s="89"/>
      <c r="B292" s="89"/>
    </row>
    <row r="293" spans="1:2" s="34" customFormat="1" ht="23.25">
      <c r="A293" s="89"/>
      <c r="B293" s="89"/>
    </row>
    <row r="294" spans="1:2" s="34" customFormat="1" ht="23.25">
      <c r="A294" s="89"/>
      <c r="B294" s="89"/>
    </row>
    <row r="295" spans="1:2" s="34" customFormat="1" ht="23.25">
      <c r="A295" s="89"/>
      <c r="B295" s="89"/>
    </row>
    <row r="296" spans="1:2" s="34" customFormat="1" ht="23.25">
      <c r="A296" s="89"/>
      <c r="B296" s="89"/>
    </row>
    <row r="297" spans="1:2" s="34" customFormat="1" ht="23.25">
      <c r="A297" s="89"/>
      <c r="B297" s="89"/>
    </row>
    <row r="298" spans="1:2" s="34" customFormat="1" ht="23.25">
      <c r="A298" s="89"/>
      <c r="B298" s="89"/>
    </row>
    <row r="299" spans="1:2" s="34" customFormat="1" ht="23.25">
      <c r="A299" s="89"/>
      <c r="B299" s="89"/>
    </row>
    <row r="300" spans="1:2" s="34" customFormat="1" ht="23.25">
      <c r="A300" s="89"/>
      <c r="B300" s="89"/>
    </row>
    <row r="301" spans="1:2" s="34" customFormat="1" ht="23.25">
      <c r="A301" s="89"/>
      <c r="B301" s="89"/>
    </row>
    <row r="302" spans="1:2" s="34" customFormat="1" ht="23.25">
      <c r="A302" s="89"/>
      <c r="B302" s="89"/>
    </row>
    <row r="303" spans="1:2" s="34" customFormat="1" ht="23.25">
      <c r="A303" s="89"/>
      <c r="B303" s="89"/>
    </row>
    <row r="304" spans="1:2" s="34" customFormat="1" ht="23.25">
      <c r="A304" s="89"/>
      <c r="B304" s="89"/>
    </row>
    <row r="305" spans="1:2" s="34" customFormat="1" ht="23.25">
      <c r="A305" s="89"/>
      <c r="B305" s="89"/>
    </row>
    <row r="306" spans="1:2" s="34" customFormat="1" ht="23.25">
      <c r="A306" s="89"/>
      <c r="B306" s="89"/>
    </row>
    <row r="307" spans="1:2" s="34" customFormat="1" ht="23.25">
      <c r="A307" s="89"/>
      <c r="B307" s="89"/>
    </row>
    <row r="308" spans="1:2" s="34" customFormat="1" ht="23.25">
      <c r="A308" s="89"/>
      <c r="B308" s="89"/>
    </row>
    <row r="309" spans="1:2" s="34" customFormat="1" ht="23.25">
      <c r="A309" s="89"/>
      <c r="B309" s="89"/>
    </row>
    <row r="310" spans="1:2" s="34" customFormat="1" ht="23.25">
      <c r="A310" s="89"/>
      <c r="B310" s="89"/>
    </row>
    <row r="311" spans="1:2" s="34" customFormat="1" ht="23.25">
      <c r="A311" s="89"/>
      <c r="B311" s="89"/>
    </row>
    <row r="312" spans="1:2" s="34" customFormat="1" ht="23.25">
      <c r="A312" s="89"/>
      <c r="B312" s="89"/>
    </row>
    <row r="313" spans="1:2" s="34" customFormat="1" ht="23.25">
      <c r="A313" s="89"/>
      <c r="B313" s="89"/>
    </row>
    <row r="314" spans="1:2" s="34" customFormat="1" ht="23.25">
      <c r="A314" s="89"/>
      <c r="B314" s="89"/>
    </row>
    <row r="315" spans="1:2" s="34" customFormat="1" ht="23.25">
      <c r="A315" s="89"/>
      <c r="B315" s="89"/>
    </row>
    <row r="316" spans="1:2" s="34" customFormat="1" ht="23.25">
      <c r="A316" s="89"/>
      <c r="B316" s="89"/>
    </row>
    <row r="317" spans="1:2" s="34" customFormat="1" ht="23.25">
      <c r="A317" s="89"/>
      <c r="B317" s="89"/>
    </row>
    <row r="318" spans="1:2" s="34" customFormat="1" ht="23.25">
      <c r="A318" s="89"/>
      <c r="B318" s="89"/>
    </row>
    <row r="319" spans="1:2" s="34" customFormat="1" ht="23.25">
      <c r="A319" s="89"/>
      <c r="B319" s="89"/>
    </row>
    <row r="320" spans="1:2" s="34" customFormat="1" ht="23.25">
      <c r="A320" s="89"/>
      <c r="B320" s="89"/>
    </row>
    <row r="321" spans="1:2" s="34" customFormat="1" ht="23.25">
      <c r="A321" s="89"/>
      <c r="B321" s="89"/>
    </row>
    <row r="322" spans="1:2" s="34" customFormat="1" ht="23.25">
      <c r="A322" s="89"/>
      <c r="B322" s="89"/>
    </row>
    <row r="323" spans="1:2" s="34" customFormat="1" ht="23.25">
      <c r="A323" s="89"/>
      <c r="B323" s="89"/>
    </row>
    <row r="324" spans="1:2" s="34" customFormat="1" ht="23.25">
      <c r="A324" s="89"/>
      <c r="B324" s="89"/>
    </row>
    <row r="325" spans="1:2" s="34" customFormat="1" ht="23.25">
      <c r="A325" s="89"/>
      <c r="B325" s="89"/>
    </row>
    <row r="326" spans="1:2" s="34" customFormat="1" ht="23.25">
      <c r="A326" s="89"/>
      <c r="B326" s="89"/>
    </row>
    <row r="327" spans="1:2" s="34" customFormat="1" ht="23.25">
      <c r="A327" s="89"/>
      <c r="B327" s="89"/>
    </row>
    <row r="328" spans="1:2" s="34" customFormat="1" ht="23.25">
      <c r="A328" s="89"/>
      <c r="B328" s="89"/>
    </row>
    <row r="329" spans="1:2" s="34" customFormat="1" ht="23.25">
      <c r="A329" s="89"/>
      <c r="B329" s="89"/>
    </row>
    <row r="330" spans="1:2" s="34" customFormat="1" ht="23.25">
      <c r="A330" s="89"/>
      <c r="B330" s="89"/>
    </row>
    <row r="331" spans="1:2" s="34" customFormat="1" ht="23.25">
      <c r="A331" s="89"/>
      <c r="B331" s="89"/>
    </row>
    <row r="332" spans="1:2" s="34" customFormat="1" ht="23.25">
      <c r="A332" s="89"/>
      <c r="B332" s="89"/>
    </row>
    <row r="333" spans="1:2" s="34" customFormat="1" ht="23.25">
      <c r="A333" s="89"/>
      <c r="B333" s="89"/>
    </row>
    <row r="334" spans="1:2" s="34" customFormat="1" ht="23.25">
      <c r="A334" s="89"/>
      <c r="B334" s="89"/>
    </row>
    <row r="335" spans="1:2" s="34" customFormat="1" ht="23.25">
      <c r="A335" s="89"/>
      <c r="B335" s="89"/>
    </row>
    <row r="336" spans="1:2" s="34" customFormat="1" ht="23.25">
      <c r="A336" s="89"/>
      <c r="B336" s="89"/>
    </row>
    <row r="337" spans="1:2" s="34" customFormat="1" ht="23.25">
      <c r="A337" s="89"/>
      <c r="B337" s="89"/>
    </row>
    <row r="338" spans="1:2" s="34" customFormat="1" ht="23.25">
      <c r="A338" s="89"/>
      <c r="B338" s="89"/>
    </row>
    <row r="339" spans="1:2" s="34" customFormat="1" ht="23.25">
      <c r="A339" s="89"/>
      <c r="B339" s="89"/>
    </row>
    <row r="340" spans="1:2" s="34" customFormat="1" ht="23.25">
      <c r="A340" s="89"/>
      <c r="B340" s="89"/>
    </row>
    <row r="341" spans="1:2" s="34" customFormat="1" ht="23.25">
      <c r="A341" s="89"/>
      <c r="B341" s="89"/>
    </row>
    <row r="342" spans="1:2" s="34" customFormat="1" ht="23.25">
      <c r="A342" s="89"/>
      <c r="B342" s="89"/>
    </row>
    <row r="343" spans="1:2" s="34" customFormat="1" ht="23.25">
      <c r="A343" s="89"/>
      <c r="B343" s="89"/>
    </row>
    <row r="344" spans="1:2" s="34" customFormat="1" ht="23.25">
      <c r="A344" s="89"/>
      <c r="B344" s="89"/>
    </row>
    <row r="345" spans="1:2" s="34" customFormat="1" ht="23.25">
      <c r="A345" s="89"/>
      <c r="B345" s="89"/>
    </row>
    <row r="346" spans="1:2" s="34" customFormat="1" ht="23.25">
      <c r="A346" s="89"/>
      <c r="B346" s="89"/>
    </row>
    <row r="347" spans="1:2" s="34" customFormat="1" ht="23.25">
      <c r="A347" s="89"/>
      <c r="B347" s="89"/>
    </row>
    <row r="348" spans="1:2" s="34" customFormat="1" ht="23.25">
      <c r="A348" s="89"/>
      <c r="B348" s="89"/>
    </row>
    <row r="349" spans="1:2" s="34" customFormat="1" ht="23.25">
      <c r="A349" s="89"/>
      <c r="B349" s="89"/>
    </row>
    <row r="350" spans="1:2" s="34" customFormat="1" ht="23.25">
      <c r="A350" s="89"/>
      <c r="B350" s="89"/>
    </row>
    <row r="351" spans="1:2" s="34" customFormat="1" ht="23.25">
      <c r="A351" s="89"/>
      <c r="B351" s="89"/>
    </row>
    <row r="352" spans="1:2" s="34" customFormat="1" ht="23.25">
      <c r="A352" s="89"/>
      <c r="B352" s="89"/>
    </row>
    <row r="353" spans="1:2" s="34" customFormat="1" ht="23.25">
      <c r="A353" s="89"/>
      <c r="B353" s="89"/>
    </row>
    <row r="354" spans="1:2" s="34" customFormat="1" ht="23.25">
      <c r="A354" s="89"/>
      <c r="B354" s="89"/>
    </row>
    <row r="355" spans="1:2" s="34" customFormat="1" ht="23.25">
      <c r="A355" s="89"/>
      <c r="B355" s="89"/>
    </row>
    <row r="356" spans="1:2" s="34" customFormat="1" ht="23.25">
      <c r="A356" s="89"/>
      <c r="B356" s="89"/>
    </row>
    <row r="357" spans="1:2" s="34" customFormat="1" ht="23.25">
      <c r="A357" s="89"/>
      <c r="B357" s="89"/>
    </row>
    <row r="358" spans="1:2" s="34" customFormat="1" ht="23.25">
      <c r="A358" s="89"/>
      <c r="B358" s="89"/>
    </row>
    <row r="359" spans="1:2" s="34" customFormat="1" ht="23.25">
      <c r="A359" s="89"/>
      <c r="B359" s="89"/>
    </row>
    <row r="360" spans="1:2" s="34" customFormat="1" ht="23.25">
      <c r="A360" s="89"/>
      <c r="B360" s="89"/>
    </row>
    <row r="361" spans="1:2" s="34" customFormat="1" ht="23.25">
      <c r="A361" s="89"/>
      <c r="B361" s="89"/>
    </row>
    <row r="362" spans="1:2" s="34" customFormat="1" ht="23.25">
      <c r="A362" s="89"/>
      <c r="B362" s="89"/>
    </row>
    <row r="363" spans="1:2" s="34" customFormat="1" ht="23.25">
      <c r="A363" s="89"/>
      <c r="B363" s="89"/>
    </row>
    <row r="364" spans="1:2" s="34" customFormat="1" ht="23.25">
      <c r="A364" s="89"/>
      <c r="B364" s="89"/>
    </row>
    <row r="365" spans="1:2" s="34" customFormat="1" ht="23.25">
      <c r="A365" s="89"/>
      <c r="B365" s="89"/>
    </row>
    <row r="366" spans="1:2" s="34" customFormat="1" ht="23.25">
      <c r="A366" s="89"/>
      <c r="B366" s="89"/>
    </row>
    <row r="367" spans="1:2" s="34" customFormat="1" ht="23.25">
      <c r="A367" s="89"/>
      <c r="B367" s="89"/>
    </row>
    <row r="368" spans="1:2" s="34" customFormat="1" ht="23.25">
      <c r="A368" s="89"/>
      <c r="B368" s="89"/>
    </row>
    <row r="369" spans="1:2" s="34" customFormat="1" ht="23.25">
      <c r="A369" s="89"/>
      <c r="B369" s="89"/>
    </row>
    <row r="370" spans="1:2" s="34" customFormat="1" ht="23.25">
      <c r="A370" s="89"/>
      <c r="B370" s="89"/>
    </row>
    <row r="371" spans="1:2" s="34" customFormat="1" ht="23.25">
      <c r="A371" s="89"/>
      <c r="B371" s="89"/>
    </row>
    <row r="372" spans="1:2" s="34" customFormat="1" ht="23.25">
      <c r="A372" s="89"/>
      <c r="B372" s="89"/>
    </row>
    <row r="373" spans="1:2" s="34" customFormat="1" ht="23.25">
      <c r="A373" s="89"/>
      <c r="B373" s="89"/>
    </row>
    <row r="374" spans="1:2" s="34" customFormat="1" ht="23.25">
      <c r="A374" s="89"/>
      <c r="B374" s="89"/>
    </row>
    <row r="375" spans="1:2" s="34" customFormat="1" ht="23.25">
      <c r="A375" s="89"/>
      <c r="B375" s="89"/>
    </row>
    <row r="376" spans="1:2" s="34" customFormat="1" ht="23.25">
      <c r="A376" s="89"/>
      <c r="B376" s="89"/>
    </row>
    <row r="377" spans="1:2" s="34" customFormat="1" ht="23.25">
      <c r="A377" s="89"/>
      <c r="B377" s="89"/>
    </row>
    <row r="378" spans="1:2" s="34" customFormat="1" ht="23.25">
      <c r="A378" s="89"/>
      <c r="B378" s="89"/>
    </row>
    <row r="379" spans="1:2" s="34" customFormat="1" ht="23.25">
      <c r="A379" s="89"/>
      <c r="B379" s="89"/>
    </row>
    <row r="380" spans="1:2" s="34" customFormat="1" ht="23.25">
      <c r="A380" s="89"/>
      <c r="B380" s="89"/>
    </row>
    <row r="381" spans="1:2" s="34" customFormat="1" ht="23.25">
      <c r="A381" s="89"/>
      <c r="B381" s="89"/>
    </row>
    <row r="382" spans="1:2" s="34" customFormat="1" ht="23.25">
      <c r="A382" s="89"/>
      <c r="B382" s="89"/>
    </row>
    <row r="383" spans="1:2" s="34" customFormat="1" ht="23.25">
      <c r="A383" s="89"/>
      <c r="B383" s="89"/>
    </row>
    <row r="384" spans="1:2" s="34" customFormat="1" ht="23.25">
      <c r="A384" s="89"/>
      <c r="B384" s="89"/>
    </row>
    <row r="385" spans="1:2" s="34" customFormat="1" ht="23.25">
      <c r="A385" s="89"/>
      <c r="B385" s="89"/>
    </row>
    <row r="386" spans="1:2" s="34" customFormat="1" ht="23.25">
      <c r="A386" s="89"/>
      <c r="B386" s="89"/>
    </row>
    <row r="387" spans="1:2" s="34" customFormat="1" ht="23.25">
      <c r="A387" s="89"/>
      <c r="B387" s="89"/>
    </row>
    <row r="388" spans="1:2" s="34" customFormat="1" ht="23.25">
      <c r="A388" s="89"/>
      <c r="B388" s="89"/>
    </row>
    <row r="389" spans="1:2" s="34" customFormat="1" ht="23.25">
      <c r="A389" s="89"/>
      <c r="B389" s="89"/>
    </row>
    <row r="390" spans="1:2" s="34" customFormat="1" ht="23.25">
      <c r="A390" s="89"/>
      <c r="B390" s="89"/>
    </row>
    <row r="391" spans="1:2" s="34" customFormat="1" ht="23.25">
      <c r="A391" s="89"/>
      <c r="B391" s="89"/>
    </row>
    <row r="392" spans="1:2" s="34" customFormat="1" ht="23.25">
      <c r="A392" s="89"/>
      <c r="B392" s="89"/>
    </row>
    <row r="393" spans="1:2" s="34" customFormat="1" ht="23.25">
      <c r="A393" s="89"/>
      <c r="B393" s="89"/>
    </row>
    <row r="394" spans="1:2" s="34" customFormat="1" ht="23.25">
      <c r="A394" s="89"/>
      <c r="B394" s="89"/>
    </row>
    <row r="395" spans="1:2" s="34" customFormat="1" ht="23.25">
      <c r="A395" s="89"/>
      <c r="B395" s="89"/>
    </row>
    <row r="396" spans="1:2" s="34" customFormat="1" ht="23.25">
      <c r="A396" s="89"/>
      <c r="B396" s="89"/>
    </row>
    <row r="397" spans="1:2" s="34" customFormat="1" ht="23.25">
      <c r="A397" s="89"/>
      <c r="B397" s="89"/>
    </row>
    <row r="398" spans="1:2" s="34" customFormat="1" ht="23.25">
      <c r="A398" s="89"/>
      <c r="B398" s="89"/>
    </row>
    <row r="399" spans="1:2" s="34" customFormat="1" ht="23.25">
      <c r="A399" s="89"/>
      <c r="B399" s="89"/>
    </row>
    <row r="400" spans="1:2" s="34" customFormat="1" ht="23.25">
      <c r="A400" s="89"/>
      <c r="B400" s="89"/>
    </row>
    <row r="401" spans="1:2" s="34" customFormat="1" ht="23.25">
      <c r="A401" s="89"/>
      <c r="B401" s="89"/>
    </row>
    <row r="402" spans="1:2" s="34" customFormat="1" ht="23.25">
      <c r="A402" s="89"/>
      <c r="B402" s="89"/>
    </row>
    <row r="403" spans="1:2" s="34" customFormat="1" ht="23.25">
      <c r="A403" s="89"/>
      <c r="B403" s="89"/>
    </row>
    <row r="404" spans="1:2" s="34" customFormat="1" ht="23.25">
      <c r="A404" s="89"/>
      <c r="B404" s="89"/>
    </row>
    <row r="405" spans="1:2" s="34" customFormat="1" ht="23.25">
      <c r="A405" s="89"/>
      <c r="B405" s="89"/>
    </row>
    <row r="406" spans="1:2" s="34" customFormat="1" ht="23.25">
      <c r="A406" s="89"/>
      <c r="B406" s="89"/>
    </row>
    <row r="407" spans="1:2" s="34" customFormat="1" ht="23.25">
      <c r="A407" s="89"/>
      <c r="B407" s="89"/>
    </row>
    <row r="408" spans="1:2" s="34" customFormat="1" ht="23.25">
      <c r="A408" s="89"/>
      <c r="B408" s="89"/>
    </row>
    <row r="409" spans="1:2" s="34" customFormat="1" ht="23.25">
      <c r="A409" s="89"/>
      <c r="B409" s="89"/>
    </row>
    <row r="410" spans="1:2" s="34" customFormat="1" ht="23.25">
      <c r="A410" s="89"/>
      <c r="B410" s="89"/>
    </row>
    <row r="411" spans="1:2" s="34" customFormat="1" ht="23.25">
      <c r="A411" s="89"/>
      <c r="B411" s="89"/>
    </row>
    <row r="412" spans="1:2" s="34" customFormat="1" ht="23.25">
      <c r="A412" s="89"/>
      <c r="B412" s="89"/>
    </row>
    <row r="413" spans="1:2" s="34" customFormat="1" ht="23.25">
      <c r="A413" s="89"/>
      <c r="B413" s="89"/>
    </row>
    <row r="414" spans="1:2" s="34" customFormat="1" ht="23.25">
      <c r="A414" s="89"/>
      <c r="B414" s="89"/>
    </row>
    <row r="415" spans="1:2" s="34" customFormat="1" ht="23.25">
      <c r="A415" s="89"/>
      <c r="B415" s="89"/>
    </row>
    <row r="416" spans="1:2" s="34" customFormat="1" ht="23.25">
      <c r="A416" s="89"/>
      <c r="B416" s="89"/>
    </row>
    <row r="417" spans="1:2" s="34" customFormat="1" ht="23.25">
      <c r="A417" s="89"/>
      <c r="B417" s="89"/>
    </row>
    <row r="418" spans="1:2" s="34" customFormat="1" ht="23.25">
      <c r="A418" s="89"/>
      <c r="B418" s="89"/>
    </row>
    <row r="419" spans="1:2" s="34" customFormat="1" ht="23.25">
      <c r="A419" s="89"/>
      <c r="B419" s="89"/>
    </row>
    <row r="420" spans="1:2" s="34" customFormat="1" ht="23.25">
      <c r="A420" s="89"/>
      <c r="B420" s="89"/>
    </row>
    <row r="421" spans="1:2" s="34" customFormat="1" ht="23.25">
      <c r="A421" s="89"/>
      <c r="B421" s="89"/>
    </row>
    <row r="422" spans="1:2" s="34" customFormat="1" ht="23.25">
      <c r="A422" s="89"/>
      <c r="B422" s="89"/>
    </row>
    <row r="423" spans="1:2" s="34" customFormat="1" ht="23.25">
      <c r="A423" s="89"/>
      <c r="B423" s="89"/>
    </row>
    <row r="424" spans="1:2" s="34" customFormat="1" ht="23.25">
      <c r="A424" s="89"/>
      <c r="B424" s="89"/>
    </row>
    <row r="425" spans="1:2" s="34" customFormat="1" ht="23.25">
      <c r="A425" s="89"/>
      <c r="B425" s="89"/>
    </row>
    <row r="426" spans="1:2" s="34" customFormat="1" ht="23.25">
      <c r="A426" s="89"/>
      <c r="B426" s="89"/>
    </row>
    <row r="427" spans="1:2" s="34" customFormat="1" ht="23.25">
      <c r="A427" s="89"/>
      <c r="B427" s="89"/>
    </row>
    <row r="428" spans="1:2" s="34" customFormat="1" ht="23.25">
      <c r="A428" s="89"/>
      <c r="B428" s="89"/>
    </row>
    <row r="429" spans="1:2" s="34" customFormat="1" ht="23.25">
      <c r="A429" s="89"/>
      <c r="B429" s="89"/>
    </row>
    <row r="430" spans="1:2" s="34" customFormat="1" ht="23.25">
      <c r="A430" s="89"/>
      <c r="B430" s="89"/>
    </row>
    <row r="431" spans="1:2" s="34" customFormat="1" ht="23.25">
      <c r="A431" s="89"/>
      <c r="B431" s="89"/>
    </row>
    <row r="432" spans="1:2" s="34" customFormat="1" ht="23.25">
      <c r="A432" s="89"/>
      <c r="B432" s="89"/>
    </row>
    <row r="433" spans="1:2" s="34" customFormat="1" ht="23.25">
      <c r="A433" s="89"/>
      <c r="B433" s="89"/>
    </row>
    <row r="434" spans="1:2" s="34" customFormat="1" ht="23.25">
      <c r="A434" s="89"/>
      <c r="B434" s="89"/>
    </row>
    <row r="435" spans="1:2" s="34" customFormat="1" ht="23.25">
      <c r="A435" s="89"/>
      <c r="B435" s="89"/>
    </row>
    <row r="436" spans="1:2" s="34" customFormat="1" ht="23.25">
      <c r="A436" s="89"/>
      <c r="B436" s="89"/>
    </row>
    <row r="437" spans="1:2" s="34" customFormat="1" ht="23.25">
      <c r="A437" s="89"/>
      <c r="B437" s="89"/>
    </row>
    <row r="438" spans="1:2" s="34" customFormat="1" ht="23.25">
      <c r="A438" s="89"/>
      <c r="B438" s="89"/>
    </row>
    <row r="439" spans="1:2" s="34" customFormat="1" ht="23.25">
      <c r="A439" s="89"/>
      <c r="B439" s="89"/>
    </row>
    <row r="440" spans="1:2" s="34" customFormat="1" ht="23.25">
      <c r="A440" s="89"/>
      <c r="B440" s="89"/>
    </row>
    <row r="441" spans="1:2" s="34" customFormat="1" ht="23.25">
      <c r="A441" s="89"/>
      <c r="B441" s="89"/>
    </row>
    <row r="442" spans="1:2" s="34" customFormat="1" ht="23.25">
      <c r="A442" s="89"/>
      <c r="B442" s="89"/>
    </row>
    <row r="443" spans="1:2" s="34" customFormat="1" ht="23.25">
      <c r="A443" s="89"/>
      <c r="B443" s="89"/>
    </row>
    <row r="444" spans="1:2" s="34" customFormat="1" ht="23.25">
      <c r="A444" s="89"/>
      <c r="B444" s="89"/>
    </row>
    <row r="445" spans="1:2" s="34" customFormat="1" ht="23.25">
      <c r="A445" s="89"/>
      <c r="B445" s="89"/>
    </row>
    <row r="446" spans="1:2" s="34" customFormat="1" ht="23.25">
      <c r="A446" s="89"/>
      <c r="B446" s="89"/>
    </row>
    <row r="447" spans="1:2" s="34" customFormat="1" ht="23.25">
      <c r="A447" s="89"/>
      <c r="B447" s="89"/>
    </row>
    <row r="448" spans="1:2" s="34" customFormat="1" ht="23.25">
      <c r="A448" s="89"/>
      <c r="B448" s="89"/>
    </row>
    <row r="449" spans="1:2" s="34" customFormat="1" ht="23.25">
      <c r="A449" s="89"/>
      <c r="B449" s="89"/>
    </row>
    <row r="450" spans="1:2" s="34" customFormat="1" ht="23.25">
      <c r="A450" s="89"/>
      <c r="B450" s="89"/>
    </row>
    <row r="451" spans="1:2" s="34" customFormat="1" ht="23.25">
      <c r="A451" s="89"/>
      <c r="B451" s="89"/>
    </row>
    <row r="452" spans="1:2" s="34" customFormat="1" ht="23.25">
      <c r="A452" s="89"/>
      <c r="B452" s="89"/>
    </row>
    <row r="453" spans="1:2" s="34" customFormat="1" ht="23.25">
      <c r="A453" s="89"/>
      <c r="B453" s="89"/>
    </row>
    <row r="454" spans="1:2" s="34" customFormat="1" ht="23.25">
      <c r="A454" s="89"/>
      <c r="B454" s="89"/>
    </row>
    <row r="455" spans="1:2" s="34" customFormat="1" ht="23.25">
      <c r="A455" s="89"/>
      <c r="B455" s="89"/>
    </row>
    <row r="456" spans="1:2" s="34" customFormat="1" ht="23.25">
      <c r="A456" s="89"/>
      <c r="B456" s="89"/>
    </row>
    <row r="457" spans="1:2" s="34" customFormat="1" ht="23.25">
      <c r="A457" s="89"/>
      <c r="B457" s="89"/>
    </row>
    <row r="458" spans="1:2" s="34" customFormat="1" ht="23.25">
      <c r="A458" s="89"/>
      <c r="B458" s="89"/>
    </row>
    <row r="459" spans="1:2" s="34" customFormat="1" ht="23.25">
      <c r="A459" s="89"/>
      <c r="B459" s="89"/>
    </row>
    <row r="460" spans="1:2" s="34" customFormat="1" ht="23.25">
      <c r="A460" s="89"/>
      <c r="B460" s="89"/>
    </row>
    <row r="461" spans="1:2" s="34" customFormat="1" ht="23.25">
      <c r="A461" s="89"/>
      <c r="B461" s="89"/>
    </row>
    <row r="462" spans="1:2" s="34" customFormat="1" ht="23.25">
      <c r="A462" s="89"/>
      <c r="B462" s="89"/>
    </row>
    <row r="463" spans="1:2" s="34" customFormat="1" ht="23.25">
      <c r="A463" s="89"/>
      <c r="B463" s="89"/>
    </row>
    <row r="464" spans="1:2" s="34" customFormat="1" ht="23.25">
      <c r="A464" s="89"/>
      <c r="B464" s="89"/>
    </row>
    <row r="465" spans="1:2" s="34" customFormat="1" ht="23.25">
      <c r="A465" s="89"/>
      <c r="B465" s="89"/>
    </row>
    <row r="466" spans="1:2" s="34" customFormat="1" ht="23.25">
      <c r="A466" s="89"/>
      <c r="B466" s="89"/>
    </row>
    <row r="467" spans="1:2" s="34" customFormat="1" ht="23.25">
      <c r="A467" s="89"/>
      <c r="B467" s="89"/>
    </row>
    <row r="468" spans="1:2" s="34" customFormat="1" ht="23.25">
      <c r="A468" s="89"/>
      <c r="B468" s="89"/>
    </row>
    <row r="469" spans="1:2" s="34" customFormat="1" ht="23.25">
      <c r="A469" s="89"/>
      <c r="B469" s="89"/>
    </row>
    <row r="470" spans="1:2" s="34" customFormat="1" ht="23.25">
      <c r="A470" s="89"/>
      <c r="B470" s="89"/>
    </row>
    <row r="471" spans="1:2" s="34" customFormat="1" ht="23.25">
      <c r="A471" s="89"/>
      <c r="B471" s="89"/>
    </row>
    <row r="472" spans="1:2" s="34" customFormat="1" ht="23.25">
      <c r="A472" s="89"/>
      <c r="B472" s="89"/>
    </row>
    <row r="473" spans="1:2" s="34" customFormat="1" ht="23.25">
      <c r="A473" s="89"/>
      <c r="B473" s="89"/>
    </row>
    <row r="474" spans="1:2" s="34" customFormat="1" ht="23.25">
      <c r="A474" s="89"/>
      <c r="B474" s="89"/>
    </row>
    <row r="475" spans="1:2" s="34" customFormat="1" ht="23.25">
      <c r="A475" s="89"/>
      <c r="B475" s="89"/>
    </row>
    <row r="476" spans="1:2" s="34" customFormat="1" ht="23.25">
      <c r="A476" s="89"/>
      <c r="B476" s="89"/>
    </row>
    <row r="477" spans="1:2" s="34" customFormat="1" ht="23.25">
      <c r="A477" s="89"/>
      <c r="B477" s="89"/>
    </row>
    <row r="478" spans="1:2" s="34" customFormat="1" ht="23.25">
      <c r="A478" s="89"/>
      <c r="B478" s="89"/>
    </row>
    <row r="479" spans="1:2" s="34" customFormat="1" ht="23.25">
      <c r="A479" s="89"/>
      <c r="B479" s="89"/>
    </row>
    <row r="480" spans="1:2" s="34" customFormat="1" ht="23.25">
      <c r="A480" s="89"/>
      <c r="B480" s="89"/>
    </row>
    <row r="481" spans="1:2" s="34" customFormat="1" ht="23.25">
      <c r="A481" s="89"/>
      <c r="B481" s="89"/>
    </row>
    <row r="482" spans="1:2" s="34" customFormat="1" ht="23.25">
      <c r="A482" s="89"/>
      <c r="B482" s="89"/>
    </row>
    <row r="483" spans="1:2" s="34" customFormat="1" ht="23.25">
      <c r="A483" s="89"/>
      <c r="B483" s="89"/>
    </row>
    <row r="484" spans="1:2" s="34" customFormat="1" ht="23.25">
      <c r="A484" s="89"/>
      <c r="B484" s="89"/>
    </row>
    <row r="485" spans="1:2" s="34" customFormat="1" ht="23.25">
      <c r="A485" s="89"/>
      <c r="B485" s="89"/>
    </row>
    <row r="486" spans="1:2" s="34" customFormat="1" ht="23.25">
      <c r="A486" s="89"/>
      <c r="B486" s="89"/>
    </row>
    <row r="487" spans="1:2" s="34" customFormat="1" ht="23.25">
      <c r="A487" s="89"/>
      <c r="B487" s="89"/>
    </row>
    <row r="488" spans="1:2" s="34" customFormat="1" ht="23.25">
      <c r="A488" s="89"/>
      <c r="B488" s="89"/>
    </row>
    <row r="489" spans="1:2" s="34" customFormat="1" ht="23.25">
      <c r="A489" s="89"/>
      <c r="B489" s="89"/>
    </row>
    <row r="490" spans="1:2" s="34" customFormat="1" ht="23.25">
      <c r="A490" s="89"/>
      <c r="B490" s="89"/>
    </row>
    <row r="491" spans="1:2" s="34" customFormat="1" ht="23.25">
      <c r="A491" s="89"/>
      <c r="B491" s="89"/>
    </row>
    <row r="492" spans="1:2" s="34" customFormat="1" ht="23.25">
      <c r="A492" s="89"/>
      <c r="B492" s="89"/>
    </row>
    <row r="493" spans="1:2" s="34" customFormat="1" ht="23.25">
      <c r="A493" s="89"/>
      <c r="B493" s="89"/>
    </row>
    <row r="494" spans="1:2" s="34" customFormat="1" ht="23.25">
      <c r="A494" s="89"/>
      <c r="B494" s="89"/>
    </row>
    <row r="495" spans="1:2" s="34" customFormat="1" ht="23.25">
      <c r="A495" s="89"/>
      <c r="B495" s="89"/>
    </row>
    <row r="496" spans="1:2" s="34" customFormat="1" ht="23.25">
      <c r="A496" s="89"/>
      <c r="B496" s="89"/>
    </row>
    <row r="497" spans="1:2" s="34" customFormat="1" ht="23.25">
      <c r="A497" s="89"/>
      <c r="B497" s="89"/>
    </row>
    <row r="498" spans="1:2" s="34" customFormat="1" ht="23.25">
      <c r="A498" s="89"/>
      <c r="B498" s="89"/>
    </row>
    <row r="499" spans="1:2" s="34" customFormat="1" ht="23.25">
      <c r="A499" s="89"/>
      <c r="B499" s="89"/>
    </row>
    <row r="500" spans="1:2" s="34" customFormat="1" ht="23.25">
      <c r="A500" s="89"/>
      <c r="B500" s="89"/>
    </row>
    <row r="501" spans="1:2" s="34" customFormat="1" ht="23.25">
      <c r="A501" s="89"/>
      <c r="B501" s="89"/>
    </row>
    <row r="502" spans="1:2" s="34" customFormat="1" ht="23.25">
      <c r="A502" s="89"/>
      <c r="B502" s="89"/>
    </row>
    <row r="503" spans="1:2" s="34" customFormat="1" ht="23.25">
      <c r="A503" s="89"/>
      <c r="B503" s="89"/>
    </row>
    <row r="504" spans="1:2" s="34" customFormat="1" ht="23.25">
      <c r="A504" s="89"/>
      <c r="B504" s="89"/>
    </row>
    <row r="505" spans="1:2" s="34" customFormat="1" ht="23.25">
      <c r="A505" s="89"/>
      <c r="B505" s="89"/>
    </row>
    <row r="506" spans="1:2" s="34" customFormat="1" ht="23.25">
      <c r="A506" s="89"/>
      <c r="B506" s="89"/>
    </row>
    <row r="507" spans="1:2" s="34" customFormat="1" ht="23.25">
      <c r="A507" s="89"/>
      <c r="B507" s="89"/>
    </row>
    <row r="508" spans="1:2" s="34" customFormat="1" ht="23.25">
      <c r="A508" s="89"/>
      <c r="B508" s="89"/>
    </row>
    <row r="509" spans="1:2" s="34" customFormat="1" ht="23.25">
      <c r="A509" s="89"/>
      <c r="B509" s="89"/>
    </row>
    <row r="510" spans="1:2" s="34" customFormat="1" ht="23.25">
      <c r="A510" s="89"/>
      <c r="B510" s="89"/>
    </row>
    <row r="511" spans="1:2" s="34" customFormat="1" ht="23.25">
      <c r="A511" s="89"/>
      <c r="B511" s="89"/>
    </row>
    <row r="512" spans="1:2" s="34" customFormat="1" ht="23.25">
      <c r="A512" s="89"/>
      <c r="B512" s="89"/>
    </row>
    <row r="513" spans="1:2" s="34" customFormat="1" ht="23.25">
      <c r="A513" s="89"/>
      <c r="B513" s="89"/>
    </row>
    <row r="514" spans="1:2" s="34" customFormat="1" ht="23.25">
      <c r="A514" s="89"/>
      <c r="B514" s="89"/>
    </row>
    <row r="515" spans="1:2" s="34" customFormat="1" ht="23.25">
      <c r="A515" s="89"/>
      <c r="B515" s="89"/>
    </row>
    <row r="516" spans="1:2" s="34" customFormat="1" ht="23.25">
      <c r="A516" s="89"/>
      <c r="B516" s="89"/>
    </row>
    <row r="517" spans="1:2" s="34" customFormat="1" ht="23.25">
      <c r="A517" s="89"/>
      <c r="B517" s="89"/>
    </row>
    <row r="518" spans="1:2" s="34" customFormat="1" ht="23.25">
      <c r="A518" s="89"/>
      <c r="B518" s="89"/>
    </row>
    <row r="519" spans="1:2" s="34" customFormat="1" ht="23.25">
      <c r="A519" s="89"/>
      <c r="B519" s="89"/>
    </row>
    <row r="520" spans="1:2" s="34" customFormat="1" ht="23.25">
      <c r="A520" s="89"/>
      <c r="B520" s="89"/>
    </row>
    <row r="521" spans="1:2" s="34" customFormat="1" ht="23.25">
      <c r="A521" s="89"/>
      <c r="B521" s="89"/>
    </row>
    <row r="522" spans="1:2" s="34" customFormat="1" ht="23.25">
      <c r="A522" s="89"/>
      <c r="B522" s="89"/>
    </row>
    <row r="523" spans="1:2" s="34" customFormat="1" ht="23.25">
      <c r="A523" s="89"/>
      <c r="B523" s="89"/>
    </row>
    <row r="524" spans="1:2" s="34" customFormat="1" ht="23.25">
      <c r="A524" s="89"/>
      <c r="B524" s="89"/>
    </row>
    <row r="525" spans="1:2" s="34" customFormat="1" ht="23.25">
      <c r="A525" s="89"/>
      <c r="B525" s="89"/>
    </row>
    <row r="526" spans="1:2" s="34" customFormat="1" ht="23.25">
      <c r="A526" s="89"/>
      <c r="B526" s="89"/>
    </row>
    <row r="527" spans="1:2" s="34" customFormat="1" ht="23.25">
      <c r="A527" s="89"/>
      <c r="B527" s="89"/>
    </row>
    <row r="528" spans="1:2" s="34" customFormat="1" ht="23.25">
      <c r="A528" s="89"/>
      <c r="B528" s="89"/>
    </row>
    <row r="529" spans="1:2" s="34" customFormat="1" ht="23.25">
      <c r="A529" s="89"/>
      <c r="B529" s="89"/>
    </row>
    <row r="530" spans="1:2" s="34" customFormat="1" ht="23.25">
      <c r="A530" s="89"/>
      <c r="B530" s="89"/>
    </row>
    <row r="531" spans="1:2" s="34" customFormat="1" ht="23.25">
      <c r="A531" s="89"/>
      <c r="B531" s="89"/>
    </row>
    <row r="532" spans="1:2" s="34" customFormat="1" ht="23.25">
      <c r="A532" s="89"/>
      <c r="B532" s="89"/>
    </row>
    <row r="533" spans="1:2" s="34" customFormat="1" ht="23.25">
      <c r="A533" s="89"/>
      <c r="B533" s="89"/>
    </row>
    <row r="534" spans="1:2" s="34" customFormat="1" ht="23.25">
      <c r="A534" s="89"/>
      <c r="B534" s="89"/>
    </row>
    <row r="535" spans="1:2" s="34" customFormat="1" ht="23.25">
      <c r="A535" s="89"/>
      <c r="B535" s="89"/>
    </row>
    <row r="536" spans="1:2" s="34" customFormat="1" ht="23.25">
      <c r="A536" s="89"/>
      <c r="B536" s="89"/>
    </row>
    <row r="537" spans="1:2" s="34" customFormat="1" ht="23.25">
      <c r="A537" s="89"/>
      <c r="B537" s="89"/>
    </row>
    <row r="538" spans="1:2" s="34" customFormat="1" ht="23.25">
      <c r="A538" s="89"/>
      <c r="B538" s="89"/>
    </row>
    <row r="539" spans="1:2" s="34" customFormat="1" ht="23.25">
      <c r="A539" s="89"/>
      <c r="B539" s="89"/>
    </row>
    <row r="540" spans="1:2" s="34" customFormat="1" ht="23.25">
      <c r="A540" s="89"/>
      <c r="B540" s="89"/>
    </row>
    <row r="541" spans="1:2" s="34" customFormat="1" ht="23.25">
      <c r="A541" s="89"/>
      <c r="B541" s="89"/>
    </row>
    <row r="542" spans="1:2" s="34" customFormat="1" ht="23.25">
      <c r="A542" s="89"/>
      <c r="B542" s="89"/>
    </row>
    <row r="543" spans="1:2" s="34" customFormat="1" ht="23.25">
      <c r="A543" s="89"/>
      <c r="B543" s="89"/>
    </row>
  </sheetData>
  <mergeCells count="1">
    <mergeCell ref="B54:F54"/>
  </mergeCells>
  <printOptions/>
  <pageMargins left="0.91" right="0.51" top="0.78740157480315" bottom="0.3" header="0.511811023622047" footer="0.2"/>
  <pageSetup fitToHeight="1" fitToWidth="1" horizontalDpi="300" verticalDpi="3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1:AB51"/>
  <sheetViews>
    <sheetView showZeros="0" view="pageBreakPreview" zoomScale="60" zoomScaleNormal="60" workbookViewId="0" topLeftCell="A4">
      <pane ySplit="1710" topLeftCell="BM37" activePane="bottomLeft" state="split"/>
      <selection pane="topLeft" activeCell="B4" sqref="B1:B16384"/>
      <selection pane="bottomLeft" activeCell="J47" sqref="J47"/>
    </sheetView>
  </sheetViews>
  <sheetFormatPr defaultColWidth="8.88671875" defaultRowHeight="15"/>
  <cols>
    <col min="1" max="1" width="2.99609375" style="14" customWidth="1"/>
    <col min="2" max="2" width="33.99609375" style="14" customWidth="1"/>
    <col min="3" max="3" width="0.88671875" style="15" customWidth="1"/>
    <col min="4" max="4" width="9.10546875" style="15" customWidth="1"/>
    <col min="5" max="5" width="0.88671875" style="15" customWidth="1"/>
    <col min="6" max="6" width="9.6640625" style="15" customWidth="1"/>
    <col min="7" max="7" width="0.88671875" style="15" customWidth="1"/>
    <col min="8" max="8" width="10.21484375" style="15" customWidth="1"/>
    <col min="9" max="9" width="0.88671875" style="15" customWidth="1"/>
    <col min="10" max="10" width="10.6640625" style="15" customWidth="1"/>
    <col min="11" max="11" width="0.88671875" style="15" customWidth="1"/>
    <col min="12" max="12" width="9.6640625" style="15" customWidth="1"/>
    <col min="13" max="13" width="0.88671875" style="15" customWidth="1"/>
    <col min="14" max="14" width="9.3359375" style="15" customWidth="1"/>
    <col min="15" max="15" width="0.88671875" style="15" customWidth="1"/>
    <col min="16" max="16" width="10.88671875" style="15" customWidth="1"/>
    <col min="17" max="17" width="11.99609375" style="15" customWidth="1"/>
    <col min="18" max="19" width="10.88671875" style="15" bestFit="1" customWidth="1"/>
    <col min="20" max="16384" width="8.88671875" style="15" customWidth="1"/>
  </cols>
  <sheetData>
    <row r="1" spans="1:2" s="21" customFormat="1" ht="34.5" customHeight="1">
      <c r="A1" s="148" t="s">
        <v>98</v>
      </c>
      <c r="B1" s="148"/>
    </row>
    <row r="2" spans="1:3" s="21" customFormat="1" ht="44.25" customHeight="1">
      <c r="A2" s="149" t="s">
        <v>211</v>
      </c>
      <c r="B2" s="149"/>
      <c r="C2" s="31"/>
    </row>
    <row r="3" spans="1:17" s="21" customFormat="1" ht="25.5" customHeight="1">
      <c r="A3" s="162"/>
      <c r="B3" s="162"/>
      <c r="C3" s="163"/>
      <c r="D3" s="157"/>
      <c r="E3" s="157"/>
      <c r="F3" s="157"/>
      <c r="G3" s="157"/>
      <c r="H3" s="157"/>
      <c r="I3" s="157"/>
      <c r="J3" s="157"/>
      <c r="K3" s="157"/>
      <c r="L3" s="157"/>
      <c r="M3" s="157"/>
      <c r="N3" s="157"/>
      <c r="O3" s="157"/>
      <c r="P3" s="157"/>
      <c r="Q3" s="157"/>
    </row>
    <row r="4" ht="54" customHeight="1"/>
    <row r="5" spans="1:28" s="18" customFormat="1" ht="18.75">
      <c r="A5" s="117" t="s">
        <v>227</v>
      </c>
      <c r="B5" s="117"/>
      <c r="C5" s="15"/>
      <c r="D5" s="16" t="s">
        <v>147</v>
      </c>
      <c r="E5" s="16"/>
      <c r="F5" s="16" t="s">
        <v>259</v>
      </c>
      <c r="G5" s="16"/>
      <c r="H5" s="19" t="s">
        <v>260</v>
      </c>
      <c r="I5" s="16"/>
      <c r="J5" s="19" t="s">
        <v>261</v>
      </c>
      <c r="K5" s="16"/>
      <c r="L5" s="16" t="s">
        <v>262</v>
      </c>
      <c r="M5" s="16"/>
      <c r="N5" s="16" t="s">
        <v>263</v>
      </c>
      <c r="O5" s="16"/>
      <c r="P5" s="16" t="s">
        <v>153</v>
      </c>
      <c r="Q5" s="17"/>
      <c r="R5" s="32"/>
      <c r="S5" s="32"/>
      <c r="T5" s="32"/>
      <c r="U5" s="32"/>
      <c r="V5" s="32"/>
      <c r="W5" s="32"/>
      <c r="X5" s="32"/>
      <c r="Y5" s="32"/>
      <c r="Z5" s="32"/>
      <c r="AA5" s="32"/>
      <c r="AB5" s="32"/>
    </row>
    <row r="6" spans="1:28" s="18" customFormat="1" ht="19.5" thickBot="1">
      <c r="A6" s="164" t="s">
        <v>331</v>
      </c>
      <c r="B6" s="164"/>
      <c r="C6" s="158"/>
      <c r="D6" s="159" t="s">
        <v>148</v>
      </c>
      <c r="E6" s="159"/>
      <c r="F6" s="159" t="s">
        <v>149</v>
      </c>
      <c r="G6" s="159"/>
      <c r="H6" s="160" t="s">
        <v>150</v>
      </c>
      <c r="I6" s="159"/>
      <c r="J6" s="160" t="s">
        <v>151</v>
      </c>
      <c r="K6" s="159"/>
      <c r="L6" s="159" t="s">
        <v>150</v>
      </c>
      <c r="M6" s="159"/>
      <c r="N6" s="159" t="s">
        <v>152</v>
      </c>
      <c r="O6" s="159"/>
      <c r="P6" s="159" t="s">
        <v>154</v>
      </c>
      <c r="Q6" s="161" t="s">
        <v>155</v>
      </c>
      <c r="R6" s="32"/>
      <c r="S6" s="32"/>
      <c r="T6" s="32"/>
      <c r="U6" s="32"/>
      <c r="V6" s="32"/>
      <c r="W6" s="32"/>
      <c r="X6" s="32"/>
      <c r="Y6" s="32"/>
      <c r="Z6" s="32"/>
      <c r="AA6" s="32"/>
      <c r="AB6" s="32"/>
    </row>
    <row r="7" spans="1:28" s="18" customFormat="1" ht="7.5" customHeight="1">
      <c r="A7" s="14"/>
      <c r="B7" s="14"/>
      <c r="C7" s="15"/>
      <c r="D7" s="16"/>
      <c r="E7" s="16"/>
      <c r="F7" s="16"/>
      <c r="G7" s="16"/>
      <c r="H7" s="16"/>
      <c r="I7" s="16"/>
      <c r="J7" s="69"/>
      <c r="K7" s="16"/>
      <c r="L7" s="16"/>
      <c r="M7" s="16"/>
      <c r="N7" s="16"/>
      <c r="O7" s="16"/>
      <c r="P7" s="16"/>
      <c r="Q7" s="17"/>
      <c r="R7" s="32"/>
      <c r="S7" s="32"/>
      <c r="T7" s="32"/>
      <c r="U7" s="32"/>
      <c r="V7" s="32"/>
      <c r="W7" s="32"/>
      <c r="X7" s="32"/>
      <c r="Y7" s="32"/>
      <c r="Z7" s="32"/>
      <c r="AA7" s="32"/>
      <c r="AB7" s="32"/>
    </row>
    <row r="8" spans="4:28" ht="19.5" customHeight="1">
      <c r="D8" s="19" t="s">
        <v>145</v>
      </c>
      <c r="E8" s="19"/>
      <c r="F8" s="19" t="s">
        <v>145</v>
      </c>
      <c r="G8" s="19"/>
      <c r="H8" s="19" t="s">
        <v>145</v>
      </c>
      <c r="I8" s="19"/>
      <c r="J8" s="19" t="s">
        <v>145</v>
      </c>
      <c r="K8" s="19"/>
      <c r="L8" s="19" t="s">
        <v>145</v>
      </c>
      <c r="M8" s="19"/>
      <c r="N8" s="19" t="s">
        <v>145</v>
      </c>
      <c r="O8" s="19"/>
      <c r="P8" s="19" t="s">
        <v>145</v>
      </c>
      <c r="Q8" s="19" t="s">
        <v>145</v>
      </c>
      <c r="R8" s="21"/>
      <c r="S8" s="21"/>
      <c r="T8" s="21"/>
      <c r="U8" s="21"/>
      <c r="V8" s="21"/>
      <c r="W8" s="21"/>
      <c r="X8" s="21"/>
      <c r="Y8" s="21"/>
      <c r="Z8" s="21"/>
      <c r="AA8" s="21"/>
      <c r="AB8" s="21"/>
    </row>
    <row r="9" ht="18.75">
      <c r="A9" s="14" t="s">
        <v>306</v>
      </c>
    </row>
    <row r="10" spans="1:28" ht="22.5" customHeight="1">
      <c r="A10" s="23" t="s">
        <v>308</v>
      </c>
      <c r="B10" s="23"/>
      <c r="C10" s="33"/>
      <c r="D10" s="117">
        <v>136435</v>
      </c>
      <c r="E10" s="117"/>
      <c r="F10" s="117">
        <v>283897</v>
      </c>
      <c r="G10" s="117"/>
      <c r="H10" s="117">
        <v>89367</v>
      </c>
      <c r="I10" s="117"/>
      <c r="J10" s="246" t="s">
        <v>96</v>
      </c>
      <c r="K10" s="117"/>
      <c r="L10" s="117">
        <v>27531</v>
      </c>
      <c r="M10" s="117"/>
      <c r="N10" s="117">
        <v>119051</v>
      </c>
      <c r="O10" s="117"/>
      <c r="P10" s="117">
        <v>744217</v>
      </c>
      <c r="Q10" s="117">
        <v>1400498</v>
      </c>
      <c r="R10" s="14"/>
      <c r="S10" s="14"/>
      <c r="T10" s="14"/>
      <c r="U10" s="14"/>
      <c r="V10" s="14"/>
      <c r="W10" s="14"/>
      <c r="X10" s="14"/>
      <c r="Y10" s="14"/>
      <c r="Z10" s="14"/>
      <c r="AA10" s="14"/>
      <c r="AB10" s="14"/>
    </row>
    <row r="11" spans="1:28" ht="22.5" customHeight="1">
      <c r="A11" s="23" t="s">
        <v>28</v>
      </c>
      <c r="B11" s="23"/>
      <c r="C11" s="33"/>
      <c r="D11" s="247"/>
      <c r="E11" s="247"/>
      <c r="F11" s="247"/>
      <c r="G11" s="247"/>
      <c r="H11" s="247">
        <v>-6522</v>
      </c>
      <c r="I11" s="247"/>
      <c r="J11" s="247"/>
      <c r="K11" s="247"/>
      <c r="L11" s="247"/>
      <c r="M11" s="247"/>
      <c r="N11" s="247"/>
      <c r="O11" s="247"/>
      <c r="P11" s="247">
        <v>3367</v>
      </c>
      <c r="Q11" s="127">
        <f>SUM(D11:P11)</f>
        <v>-3155</v>
      </c>
      <c r="R11" s="14"/>
      <c r="S11" s="14"/>
      <c r="T11" s="14"/>
      <c r="U11" s="14"/>
      <c r="V11" s="14"/>
      <c r="W11" s="14"/>
      <c r="X11" s="14"/>
      <c r="Y11" s="14"/>
      <c r="Z11" s="14"/>
      <c r="AA11" s="14"/>
      <c r="AB11" s="14"/>
    </row>
    <row r="12" spans="1:28" s="25" customFormat="1" ht="24.75" customHeight="1">
      <c r="A12" s="23" t="s">
        <v>289</v>
      </c>
      <c r="B12" s="14"/>
      <c r="D12" s="117">
        <v>136435</v>
      </c>
      <c r="E12" s="117"/>
      <c r="F12" s="117">
        <v>283897</v>
      </c>
      <c r="G12" s="117"/>
      <c r="H12" s="117">
        <f>SUM(H10:H11)</f>
        <v>82845</v>
      </c>
      <c r="I12" s="117"/>
      <c r="J12" s="246" t="s">
        <v>96</v>
      </c>
      <c r="K12" s="117"/>
      <c r="L12" s="117">
        <v>27531</v>
      </c>
      <c r="M12" s="117"/>
      <c r="N12" s="117">
        <v>119051</v>
      </c>
      <c r="O12" s="117"/>
      <c r="P12" s="117">
        <f>SUM(P10:P11)</f>
        <v>747584</v>
      </c>
      <c r="Q12" s="117">
        <f>SUM(Q10:Q11)</f>
        <v>1397343</v>
      </c>
      <c r="R12" s="22"/>
      <c r="S12" s="22"/>
      <c r="T12" s="22"/>
      <c r="U12" s="22"/>
      <c r="V12" s="22"/>
      <c r="W12" s="22"/>
      <c r="X12" s="22"/>
      <c r="Y12" s="22"/>
      <c r="Z12" s="22"/>
      <c r="AA12" s="22"/>
      <c r="AB12" s="22"/>
    </row>
    <row r="13" spans="4:28" ht="12.75" customHeight="1">
      <c r="D13" s="20"/>
      <c r="E13" s="20"/>
      <c r="F13" s="20"/>
      <c r="G13" s="20"/>
      <c r="H13" s="20"/>
      <c r="I13" s="20"/>
      <c r="J13" s="20"/>
      <c r="K13" s="20"/>
      <c r="L13" s="20"/>
      <c r="M13" s="20"/>
      <c r="N13" s="20"/>
      <c r="O13" s="20"/>
      <c r="P13" s="20"/>
      <c r="Q13" s="20"/>
      <c r="R13" s="14"/>
      <c r="S13" s="14"/>
      <c r="T13" s="14"/>
      <c r="U13" s="14"/>
      <c r="V13" s="14"/>
      <c r="W13" s="14"/>
      <c r="X13" s="14"/>
      <c r="Y13" s="14"/>
      <c r="Z13" s="14"/>
      <c r="AA13" s="14"/>
      <c r="AB13" s="14"/>
    </row>
    <row r="14" spans="1:28" ht="24" customHeight="1">
      <c r="A14" s="14" t="s">
        <v>97</v>
      </c>
      <c r="D14" s="118" t="s">
        <v>96</v>
      </c>
      <c r="E14" s="119"/>
      <c r="F14" s="120" t="s">
        <v>96</v>
      </c>
      <c r="G14" s="119"/>
      <c r="H14" s="121" t="s">
        <v>96</v>
      </c>
      <c r="I14" s="119"/>
      <c r="J14" s="121" t="s">
        <v>96</v>
      </c>
      <c r="K14" s="119"/>
      <c r="L14" s="121" t="s">
        <v>96</v>
      </c>
      <c r="M14" s="119"/>
      <c r="N14" s="121">
        <v>5938</v>
      </c>
      <c r="O14" s="119"/>
      <c r="P14" s="121" t="s">
        <v>96</v>
      </c>
      <c r="Q14" s="248">
        <f>SUM(D14:P14)</f>
        <v>5938</v>
      </c>
      <c r="R14" s="14"/>
      <c r="S14" s="14"/>
      <c r="T14" s="14"/>
      <c r="U14" s="14"/>
      <c r="V14" s="14"/>
      <c r="W14" s="14"/>
      <c r="X14" s="14"/>
      <c r="Y14" s="14"/>
      <c r="Z14" s="14"/>
      <c r="AA14" s="14"/>
      <c r="AB14" s="14"/>
    </row>
    <row r="15" spans="1:28" ht="24" customHeight="1">
      <c r="A15" s="14" t="s">
        <v>313</v>
      </c>
      <c r="D15" s="122"/>
      <c r="E15" s="117"/>
      <c r="F15" s="123"/>
      <c r="G15" s="117"/>
      <c r="H15" s="123"/>
      <c r="I15" s="117"/>
      <c r="J15" s="249"/>
      <c r="K15" s="250"/>
      <c r="L15" s="249"/>
      <c r="M15" s="250"/>
      <c r="N15" s="249"/>
      <c r="O15" s="117"/>
      <c r="P15" s="249"/>
      <c r="Q15" s="125"/>
      <c r="R15" s="14"/>
      <c r="S15" s="14"/>
      <c r="T15" s="14"/>
      <c r="U15" s="14"/>
      <c r="V15" s="14"/>
      <c r="W15" s="14"/>
      <c r="X15" s="14"/>
      <c r="Y15" s="14"/>
      <c r="Z15" s="14"/>
      <c r="AA15" s="14"/>
      <c r="AB15" s="14"/>
    </row>
    <row r="16" spans="1:28" ht="22.5" customHeight="1">
      <c r="A16" s="299"/>
      <c r="B16" s="14" t="s">
        <v>314</v>
      </c>
      <c r="D16" s="122" t="s">
        <v>96</v>
      </c>
      <c r="E16" s="117"/>
      <c r="F16" s="123" t="s">
        <v>96</v>
      </c>
      <c r="G16" s="117"/>
      <c r="H16" s="123" t="s">
        <v>96</v>
      </c>
      <c r="I16" s="117"/>
      <c r="J16" s="249" t="s">
        <v>96</v>
      </c>
      <c r="K16" s="250"/>
      <c r="L16" s="249" t="s">
        <v>96</v>
      </c>
      <c r="M16" s="250"/>
      <c r="N16" s="249" t="s">
        <v>96</v>
      </c>
      <c r="O16" s="117"/>
      <c r="P16" s="249">
        <v>123017</v>
      </c>
      <c r="Q16" s="125">
        <f>SUM(D16:P16)</f>
        <v>123017</v>
      </c>
      <c r="R16" s="14"/>
      <c r="S16" s="14"/>
      <c r="T16" s="14"/>
      <c r="U16" s="14"/>
      <c r="V16" s="14"/>
      <c r="W16" s="14"/>
      <c r="X16" s="14"/>
      <c r="Y16" s="14"/>
      <c r="Z16" s="14"/>
      <c r="AA16" s="14"/>
      <c r="AB16" s="14"/>
    </row>
    <row r="17" spans="1:28" ht="24" customHeight="1">
      <c r="A17" s="14" t="s">
        <v>300</v>
      </c>
      <c r="D17" s="122" t="s">
        <v>96</v>
      </c>
      <c r="E17" s="117"/>
      <c r="F17" s="123" t="s">
        <v>96</v>
      </c>
      <c r="G17" s="117"/>
      <c r="H17" s="123" t="s">
        <v>96</v>
      </c>
      <c r="I17" s="117"/>
      <c r="J17" s="249" t="s">
        <v>96</v>
      </c>
      <c r="K17" s="250"/>
      <c r="L17" s="249" t="s">
        <v>96</v>
      </c>
      <c r="M17" s="250"/>
      <c r="N17" s="249" t="s">
        <v>96</v>
      </c>
      <c r="O17" s="117"/>
      <c r="P17" s="124">
        <v>1406</v>
      </c>
      <c r="Q17" s="125">
        <f>SUM(D17:P17)</f>
        <v>1406</v>
      </c>
      <c r="R17" s="14"/>
      <c r="S17" s="14"/>
      <c r="T17" s="14"/>
      <c r="U17" s="14"/>
      <c r="V17" s="14"/>
      <c r="W17" s="14"/>
      <c r="X17" s="14"/>
      <c r="Y17" s="14"/>
      <c r="Z17" s="14"/>
      <c r="AA17" s="14"/>
      <c r="AB17" s="14"/>
    </row>
    <row r="18" spans="1:28" ht="24" customHeight="1">
      <c r="A18" s="14" t="s">
        <v>290</v>
      </c>
      <c r="D18" s="122" t="s">
        <v>96</v>
      </c>
      <c r="E18" s="117"/>
      <c r="F18" s="123" t="s">
        <v>96</v>
      </c>
      <c r="G18" s="117"/>
      <c r="H18" s="123" t="s">
        <v>96</v>
      </c>
      <c r="I18" s="117"/>
      <c r="J18" s="249" t="s">
        <v>96</v>
      </c>
      <c r="K18" s="250"/>
      <c r="L18" s="249" t="s">
        <v>96</v>
      </c>
      <c r="M18" s="117"/>
      <c r="N18" s="124">
        <v>41976</v>
      </c>
      <c r="O18" s="117"/>
      <c r="P18" s="249" t="s">
        <v>96</v>
      </c>
      <c r="Q18" s="125">
        <f>SUM(D18:P18)</f>
        <v>41976</v>
      </c>
      <c r="R18" s="14"/>
      <c r="S18" s="14"/>
      <c r="T18" s="14"/>
      <c r="U18" s="14"/>
      <c r="V18" s="14"/>
      <c r="W18" s="14"/>
      <c r="X18" s="14"/>
      <c r="Y18" s="14"/>
      <c r="Z18" s="14"/>
      <c r="AA18" s="14"/>
      <c r="AB18" s="14"/>
    </row>
    <row r="19" spans="1:28" ht="22.5" customHeight="1">
      <c r="A19" s="14" t="s">
        <v>235</v>
      </c>
      <c r="B19" s="26"/>
      <c r="D19" s="122" t="s">
        <v>96</v>
      </c>
      <c r="E19" s="117"/>
      <c r="F19" s="123" t="s">
        <v>96</v>
      </c>
      <c r="G19" s="117"/>
      <c r="H19" s="123">
        <v>0</v>
      </c>
      <c r="I19" s="117"/>
      <c r="J19" s="124" t="s">
        <v>96</v>
      </c>
      <c r="K19" s="117"/>
      <c r="L19" s="124" t="s">
        <v>96</v>
      </c>
      <c r="M19" s="117"/>
      <c r="N19" s="124">
        <v>-14590</v>
      </c>
      <c r="O19" s="117"/>
      <c r="P19" s="124">
        <v>-33656.02225510506</v>
      </c>
      <c r="Q19" s="125">
        <f>SUM(D19:P19)</f>
        <v>-48246.02225510506</v>
      </c>
      <c r="R19" s="14"/>
      <c r="S19" s="14"/>
      <c r="T19" s="14"/>
      <c r="U19" s="14"/>
      <c r="V19" s="14"/>
      <c r="W19" s="14"/>
      <c r="X19" s="14"/>
      <c r="Y19" s="14"/>
      <c r="Z19" s="14"/>
      <c r="AA19" s="14"/>
      <c r="AB19" s="14"/>
    </row>
    <row r="20" spans="1:28" ht="6" customHeight="1">
      <c r="A20" s="26"/>
      <c r="B20" s="26"/>
      <c r="D20" s="126"/>
      <c r="E20" s="127"/>
      <c r="F20" s="128"/>
      <c r="G20" s="127"/>
      <c r="H20" s="129"/>
      <c r="I20" s="127"/>
      <c r="J20" s="139"/>
      <c r="K20" s="140"/>
      <c r="L20" s="139"/>
      <c r="M20" s="141"/>
      <c r="N20" s="139"/>
      <c r="O20" s="140"/>
      <c r="P20" s="139"/>
      <c r="Q20" s="142"/>
      <c r="R20" s="14"/>
      <c r="S20" s="14"/>
      <c r="T20" s="14"/>
      <c r="U20" s="14"/>
      <c r="V20" s="14"/>
      <c r="W20" s="14"/>
      <c r="X20" s="14"/>
      <c r="Y20" s="14"/>
      <c r="Z20" s="14"/>
      <c r="AA20" s="14"/>
      <c r="AB20" s="14"/>
    </row>
    <row r="21" spans="1:28" ht="20.25" customHeight="1">
      <c r="A21" s="14" t="s">
        <v>307</v>
      </c>
      <c r="D21" s="144" t="s">
        <v>96</v>
      </c>
      <c r="E21" s="143"/>
      <c r="F21" s="144" t="s">
        <v>96</v>
      </c>
      <c r="G21" s="143"/>
      <c r="H21" s="144" t="s">
        <v>96</v>
      </c>
      <c r="I21" s="143"/>
      <c r="J21" s="144" t="s">
        <v>96</v>
      </c>
      <c r="K21" s="143"/>
      <c r="L21" s="144" t="s">
        <v>96</v>
      </c>
      <c r="M21" s="143"/>
      <c r="N21" s="143">
        <f>SUM(N14:N19)</f>
        <v>33324</v>
      </c>
      <c r="O21" s="143"/>
      <c r="P21" s="143">
        <f>SUM(P14:P19)</f>
        <v>90766.97774489495</v>
      </c>
      <c r="Q21" s="143">
        <f>SUM(Q14:Q19)</f>
        <v>124090.97774489495</v>
      </c>
      <c r="R21" s="14"/>
      <c r="S21" s="14"/>
      <c r="T21" s="14"/>
      <c r="U21" s="14"/>
      <c r="V21" s="14"/>
      <c r="W21" s="14"/>
      <c r="X21" s="14"/>
      <c r="Y21" s="14"/>
      <c r="Z21" s="14"/>
      <c r="AA21" s="14"/>
      <c r="AB21" s="14"/>
    </row>
    <row r="22" spans="1:28" ht="18.75">
      <c r="A22" s="14" t="s">
        <v>268</v>
      </c>
      <c r="D22" s="130"/>
      <c r="E22" s="20"/>
      <c r="F22" s="130"/>
      <c r="G22" s="130"/>
      <c r="H22" s="20"/>
      <c r="I22" s="20"/>
      <c r="J22" s="143"/>
      <c r="K22" s="143"/>
      <c r="L22" s="143"/>
      <c r="M22" s="143"/>
      <c r="N22" s="143"/>
      <c r="O22" s="143"/>
      <c r="P22" s="143"/>
      <c r="Q22" s="143"/>
      <c r="R22" s="14"/>
      <c r="S22" s="14"/>
      <c r="T22" s="14"/>
      <c r="U22" s="14"/>
      <c r="V22" s="14"/>
      <c r="W22" s="14"/>
      <c r="X22" s="14"/>
      <c r="Y22" s="14"/>
      <c r="Z22" s="14"/>
      <c r="AA22" s="14"/>
      <c r="AB22" s="14"/>
    </row>
    <row r="23" spans="1:28" ht="18.75">
      <c r="A23" s="14" t="s">
        <v>339</v>
      </c>
      <c r="D23" s="130">
        <v>2</v>
      </c>
      <c r="E23" s="20"/>
      <c r="F23" s="130">
        <v>4</v>
      </c>
      <c r="G23" s="130"/>
      <c r="H23" s="123" t="s">
        <v>96</v>
      </c>
      <c r="I23" s="117"/>
      <c r="J23" s="249" t="s">
        <v>96</v>
      </c>
      <c r="K23" s="250"/>
      <c r="L23" s="249" t="s">
        <v>96</v>
      </c>
      <c r="M23" s="250"/>
      <c r="N23" s="249" t="s">
        <v>96</v>
      </c>
      <c r="O23" s="143"/>
      <c r="P23" s="249" t="s">
        <v>96</v>
      </c>
      <c r="Q23" s="143">
        <f>SUM(D23:P23)</f>
        <v>6</v>
      </c>
      <c r="R23" s="14"/>
      <c r="S23" s="14"/>
      <c r="T23" s="14"/>
      <c r="U23" s="14"/>
      <c r="V23" s="14"/>
      <c r="W23" s="14"/>
      <c r="X23" s="14"/>
      <c r="Y23" s="14"/>
      <c r="Z23" s="14"/>
      <c r="AA23" s="14"/>
      <c r="AB23" s="14"/>
    </row>
    <row r="24" spans="1:28" ht="18.75">
      <c r="A24" s="14" t="s">
        <v>318</v>
      </c>
      <c r="D24" s="131" t="s">
        <v>96</v>
      </c>
      <c r="E24" s="20"/>
      <c r="F24" s="131" t="s">
        <v>96</v>
      </c>
      <c r="G24" s="20"/>
      <c r="H24" s="131" t="s">
        <v>96</v>
      </c>
      <c r="I24" s="20"/>
      <c r="J24" s="145" t="s">
        <v>96</v>
      </c>
      <c r="K24" s="143"/>
      <c r="L24" s="145">
        <f>-P24</f>
        <v>4454</v>
      </c>
      <c r="M24" s="143"/>
      <c r="N24" s="145" t="s">
        <v>96</v>
      </c>
      <c r="O24" s="143"/>
      <c r="P24" s="143">
        <f>-4140-314</f>
        <v>-4454</v>
      </c>
      <c r="Q24" s="254">
        <f>SUM(D24:P24)</f>
        <v>0</v>
      </c>
      <c r="R24" s="14"/>
      <c r="S24" s="14"/>
      <c r="T24" s="14"/>
      <c r="U24" s="14"/>
      <c r="V24" s="14"/>
      <c r="W24" s="14"/>
      <c r="X24" s="14"/>
      <c r="Y24" s="14"/>
      <c r="Z24" s="14"/>
      <c r="AA24" s="14"/>
      <c r="AB24" s="14"/>
    </row>
    <row r="25" spans="1:28" ht="18.75" customHeight="1">
      <c r="A25" s="14" t="s">
        <v>99</v>
      </c>
      <c r="D25" s="131" t="s">
        <v>96</v>
      </c>
      <c r="E25" s="20"/>
      <c r="F25" s="131" t="s">
        <v>96</v>
      </c>
      <c r="G25" s="20"/>
      <c r="H25" s="131" t="s">
        <v>96</v>
      </c>
      <c r="I25" s="20"/>
      <c r="J25" s="145" t="s">
        <v>96</v>
      </c>
      <c r="K25" s="143"/>
      <c r="L25" s="145" t="s">
        <v>96</v>
      </c>
      <c r="M25" s="143"/>
      <c r="N25" s="145" t="s">
        <v>96</v>
      </c>
      <c r="O25" s="143"/>
      <c r="P25" s="143">
        <f>'Consol PL'!I23</f>
        <v>44303.684955080025</v>
      </c>
      <c r="Q25" s="143">
        <f>SUM(D25:P25)</f>
        <v>44303.684955080025</v>
      </c>
      <c r="R25" s="14"/>
      <c r="S25" s="14"/>
      <c r="T25" s="14"/>
      <c r="U25" s="14"/>
      <c r="V25" s="14"/>
      <c r="W25" s="14"/>
      <c r="X25" s="14"/>
      <c r="Y25" s="14"/>
      <c r="Z25" s="14"/>
      <c r="AA25" s="14"/>
      <c r="AB25" s="14"/>
    </row>
    <row r="26" spans="1:28" ht="18" customHeight="1">
      <c r="A26" s="14" t="s">
        <v>312</v>
      </c>
      <c r="D26" s="131" t="s">
        <v>96</v>
      </c>
      <c r="E26" s="20"/>
      <c r="F26" s="131" t="s">
        <v>96</v>
      </c>
      <c r="G26" s="20"/>
      <c r="H26" s="131" t="s">
        <v>96</v>
      </c>
      <c r="I26" s="20"/>
      <c r="J26" s="145" t="s">
        <v>96</v>
      </c>
      <c r="K26" s="143"/>
      <c r="L26" s="145" t="s">
        <v>96</v>
      </c>
      <c r="M26" s="143"/>
      <c r="N26" s="145" t="s">
        <v>96</v>
      </c>
      <c r="O26" s="143"/>
      <c r="P26" s="143">
        <v>-9823</v>
      </c>
      <c r="Q26" s="143">
        <f>SUM(D26:P26)</f>
        <v>-9823</v>
      </c>
      <c r="R26" s="14"/>
      <c r="S26" s="14"/>
      <c r="T26" s="14"/>
      <c r="U26" s="14"/>
      <c r="V26" s="14"/>
      <c r="W26" s="14"/>
      <c r="X26" s="14"/>
      <c r="Y26" s="14"/>
      <c r="Z26" s="14"/>
      <c r="AA26" s="14"/>
      <c r="AB26" s="14"/>
    </row>
    <row r="27" spans="4:28" ht="17.25" customHeight="1" hidden="1">
      <c r="D27" s="20"/>
      <c r="E27" s="20"/>
      <c r="F27" s="20"/>
      <c r="G27" s="20"/>
      <c r="H27" s="20"/>
      <c r="I27" s="20"/>
      <c r="J27" s="20"/>
      <c r="K27" s="20"/>
      <c r="L27" s="20"/>
      <c r="M27" s="20"/>
      <c r="N27" s="20"/>
      <c r="O27" s="20"/>
      <c r="P27" s="20"/>
      <c r="Q27" s="20"/>
      <c r="R27" s="14"/>
      <c r="S27" s="14"/>
      <c r="T27" s="14"/>
      <c r="U27" s="14"/>
      <c r="V27" s="14"/>
      <c r="W27" s="14"/>
      <c r="X27" s="14"/>
      <c r="Y27" s="14"/>
      <c r="Z27" s="14"/>
      <c r="AA27" s="14"/>
      <c r="AB27" s="14"/>
    </row>
    <row r="28" spans="1:28" ht="23.25" customHeight="1" thickBot="1">
      <c r="A28" s="14" t="s">
        <v>316</v>
      </c>
      <c r="D28" s="132">
        <f>SUM(D21:D26)+D12</f>
        <v>136437</v>
      </c>
      <c r="E28" s="132"/>
      <c r="F28" s="132">
        <f>SUM(F21:F26)+F12</f>
        <v>283901</v>
      </c>
      <c r="G28" s="132"/>
      <c r="H28" s="132">
        <f>SUM(H21:H26)+H12</f>
        <v>82845</v>
      </c>
      <c r="I28" s="132"/>
      <c r="J28" s="251" t="s">
        <v>96</v>
      </c>
      <c r="K28" s="132"/>
      <c r="L28" s="132">
        <f>SUM(L21:L26)+L12</f>
        <v>31985</v>
      </c>
      <c r="M28" s="132"/>
      <c r="N28" s="132">
        <f>SUM(N21:N26)+N12</f>
        <v>152375</v>
      </c>
      <c r="O28" s="132"/>
      <c r="P28" s="132">
        <f>SUM(P21:P26)+P12</f>
        <v>868377.662699975</v>
      </c>
      <c r="Q28" s="132">
        <f>SUM(Q21:Q26)+Q12</f>
        <v>1555920.662699975</v>
      </c>
      <c r="R28" s="14">
        <f>Q28-'BS'!E46</f>
        <v>-0.33730002492666245</v>
      </c>
      <c r="S28" s="14"/>
      <c r="T28" s="14"/>
      <c r="U28" s="14"/>
      <c r="V28" s="14"/>
      <c r="W28" s="14"/>
      <c r="X28" s="14"/>
      <c r="Y28" s="14"/>
      <c r="Z28" s="14"/>
      <c r="AA28" s="14"/>
      <c r="AB28" s="14"/>
    </row>
    <row r="29" spans="4:28" ht="28.5" customHeight="1">
      <c r="D29" s="22"/>
      <c r="E29" s="22"/>
      <c r="F29" s="22"/>
      <c r="G29" s="22"/>
      <c r="H29" s="22"/>
      <c r="I29" s="22"/>
      <c r="J29" s="22"/>
      <c r="K29" s="22"/>
      <c r="L29" s="22"/>
      <c r="M29" s="22"/>
      <c r="N29" s="22"/>
      <c r="O29" s="22"/>
      <c r="P29" s="22"/>
      <c r="Q29" s="22"/>
      <c r="R29" s="14"/>
      <c r="S29" s="14"/>
      <c r="T29" s="14"/>
      <c r="U29" s="14"/>
      <c r="V29" s="14"/>
      <c r="W29" s="14"/>
      <c r="X29" s="14"/>
      <c r="Y29" s="14"/>
      <c r="Z29" s="14"/>
      <c r="AA29" s="14"/>
      <c r="AB29" s="14"/>
    </row>
    <row r="30" ht="18.75">
      <c r="A30" s="14" t="s">
        <v>305</v>
      </c>
    </row>
    <row r="31" spans="1:28" ht="22.5" customHeight="1">
      <c r="A31" s="23" t="s">
        <v>308</v>
      </c>
      <c r="B31" s="23"/>
      <c r="C31" s="33"/>
      <c r="D31" s="22">
        <v>136376</v>
      </c>
      <c r="E31" s="22"/>
      <c r="F31" s="22">
        <v>283734</v>
      </c>
      <c r="G31" s="22"/>
      <c r="H31" s="12">
        <v>89435</v>
      </c>
      <c r="I31" s="12"/>
      <c r="J31" s="12">
        <v>19831</v>
      </c>
      <c r="K31" s="12"/>
      <c r="L31" s="12">
        <v>16497</v>
      </c>
      <c r="M31" s="12"/>
      <c r="N31" s="12">
        <v>111355</v>
      </c>
      <c r="O31" s="12"/>
      <c r="P31" s="12">
        <v>698982</v>
      </c>
      <c r="Q31" s="12">
        <f>SUM(D31:P31)</f>
        <v>1356210</v>
      </c>
      <c r="R31" s="14"/>
      <c r="S31" s="14"/>
      <c r="T31" s="14"/>
      <c r="U31" s="14"/>
      <c r="V31" s="14"/>
      <c r="W31" s="14"/>
      <c r="X31" s="14"/>
      <c r="Y31" s="14"/>
      <c r="Z31" s="14"/>
      <c r="AA31" s="14"/>
      <c r="AB31" s="14"/>
    </row>
    <row r="32" spans="1:28" ht="22.5" customHeight="1">
      <c r="A32" s="23" t="s">
        <v>28</v>
      </c>
      <c r="B32" s="23"/>
      <c r="C32" s="33"/>
      <c r="D32" s="247"/>
      <c r="E32" s="247"/>
      <c r="F32" s="247"/>
      <c r="G32" s="247"/>
      <c r="H32" s="247">
        <f>H11</f>
        <v>-6522</v>
      </c>
      <c r="I32" s="247"/>
      <c r="J32" s="247"/>
      <c r="K32" s="247"/>
      <c r="L32" s="247"/>
      <c r="M32" s="247"/>
      <c r="N32" s="247"/>
      <c r="O32" s="247"/>
      <c r="P32" s="247">
        <v>4242</v>
      </c>
      <c r="Q32" s="247">
        <f>SUM(D32:P32)</f>
        <v>-2280</v>
      </c>
      <c r="R32" s="14"/>
      <c r="S32" s="14"/>
      <c r="T32" s="14"/>
      <c r="U32" s="14"/>
      <c r="V32" s="14"/>
      <c r="W32" s="14"/>
      <c r="X32" s="14"/>
      <c r="Y32" s="14"/>
      <c r="Z32" s="14"/>
      <c r="AA32" s="14"/>
      <c r="AB32" s="14"/>
    </row>
    <row r="33" spans="1:28" s="25" customFormat="1" ht="24.75" customHeight="1">
      <c r="A33" s="23" t="s">
        <v>289</v>
      </c>
      <c r="B33" s="14"/>
      <c r="D33" s="22">
        <f>SUM(D31:D32)</f>
        <v>136376</v>
      </c>
      <c r="E33" s="22"/>
      <c r="F33" s="22">
        <f>SUM(F31:F32)</f>
        <v>283734</v>
      </c>
      <c r="G33" s="22"/>
      <c r="H33" s="22">
        <f>SUM(H31:H32)</f>
        <v>82913</v>
      </c>
      <c r="I33" s="22"/>
      <c r="J33" s="22">
        <f>SUM(J31:J32)</f>
        <v>19831</v>
      </c>
      <c r="K33" s="22"/>
      <c r="L33" s="22">
        <f>SUM(L31:L32)</f>
        <v>16497</v>
      </c>
      <c r="M33" s="22"/>
      <c r="N33" s="22">
        <f>SUM(N31:N32)</f>
        <v>111355</v>
      </c>
      <c r="O33" s="22"/>
      <c r="P33" s="22">
        <f>SUM(P31:P32)</f>
        <v>703224</v>
      </c>
      <c r="Q33" s="22">
        <f>SUM(Q31:Q32)</f>
        <v>1353930</v>
      </c>
      <c r="R33" s="22"/>
      <c r="S33" s="22"/>
      <c r="T33" s="22"/>
      <c r="U33" s="22"/>
      <c r="V33" s="22"/>
      <c r="W33" s="22"/>
      <c r="X33" s="22"/>
      <c r="Y33" s="22"/>
      <c r="Z33" s="22"/>
      <c r="AA33" s="22"/>
      <c r="AB33" s="22"/>
    </row>
    <row r="34" spans="1:28" ht="18.75">
      <c r="A34" s="14" t="s">
        <v>277</v>
      </c>
      <c r="D34" s="14"/>
      <c r="E34" s="14"/>
      <c r="F34" s="14"/>
      <c r="G34" s="14"/>
      <c r="H34" s="2"/>
      <c r="I34" s="2"/>
      <c r="J34" s="2"/>
      <c r="K34" s="2"/>
      <c r="L34" s="2"/>
      <c r="M34" s="2"/>
      <c r="N34" s="12"/>
      <c r="O34" s="12"/>
      <c r="P34" s="12"/>
      <c r="Q34" s="12"/>
      <c r="R34" s="14"/>
      <c r="S34" s="14"/>
      <c r="T34" s="14"/>
      <c r="U34" s="14"/>
      <c r="V34" s="14"/>
      <c r="W34" s="14"/>
      <c r="X34" s="14"/>
      <c r="Y34" s="14"/>
      <c r="Z34" s="14"/>
      <c r="AA34" s="14"/>
      <c r="AB34" s="14"/>
    </row>
    <row r="35" spans="1:28" ht="22.5" customHeight="1">
      <c r="A35" s="14" t="s">
        <v>278</v>
      </c>
      <c r="D35" s="28"/>
      <c r="E35" s="14"/>
      <c r="F35" s="28"/>
      <c r="G35" s="28"/>
      <c r="H35" s="2"/>
      <c r="I35" s="2"/>
      <c r="J35" s="2"/>
      <c r="K35" s="2"/>
      <c r="L35" s="2"/>
      <c r="M35" s="2"/>
      <c r="N35" s="12"/>
      <c r="O35" s="12"/>
      <c r="P35" s="12"/>
      <c r="Q35" s="12"/>
      <c r="R35" s="14"/>
      <c r="S35" s="14"/>
      <c r="T35" s="14"/>
      <c r="U35" s="14"/>
      <c r="V35" s="14"/>
      <c r="W35" s="14"/>
      <c r="X35" s="14"/>
      <c r="Y35" s="14"/>
      <c r="Z35" s="14"/>
      <c r="AA35" s="14"/>
      <c r="AB35" s="14"/>
    </row>
    <row r="36" spans="1:28" ht="19.5" customHeight="1">
      <c r="A36" s="23" t="s">
        <v>309</v>
      </c>
      <c r="D36" s="288" t="s">
        <v>96</v>
      </c>
      <c r="E36" s="289"/>
      <c r="F36" s="286" t="s">
        <v>96</v>
      </c>
      <c r="G36" s="290"/>
      <c r="H36" s="286" t="s">
        <v>96</v>
      </c>
      <c r="I36" s="291"/>
      <c r="J36" s="286" t="s">
        <v>96</v>
      </c>
      <c r="K36" s="291"/>
      <c r="L36" s="286" t="s">
        <v>96</v>
      </c>
      <c r="M36" s="291"/>
      <c r="N36" s="292">
        <v>4572</v>
      </c>
      <c r="O36" s="291"/>
      <c r="P36" s="286" t="s">
        <v>96</v>
      </c>
      <c r="Q36" s="293">
        <f>SUM(D36:P36)</f>
        <v>4572</v>
      </c>
      <c r="R36" s="14"/>
      <c r="S36" s="14"/>
      <c r="T36" s="14"/>
      <c r="U36" s="14"/>
      <c r="V36" s="14"/>
      <c r="W36" s="14"/>
      <c r="X36" s="14"/>
      <c r="Y36" s="14"/>
      <c r="Z36" s="14"/>
      <c r="AA36" s="14"/>
      <c r="AB36" s="14"/>
    </row>
    <row r="37" spans="1:28" ht="19.5" customHeight="1">
      <c r="A37" s="23" t="s">
        <v>332</v>
      </c>
      <c r="D37" s="294" t="s">
        <v>96</v>
      </c>
      <c r="E37" s="295"/>
      <c r="F37" s="245" t="s">
        <v>96</v>
      </c>
      <c r="G37" s="296"/>
      <c r="H37" s="245" t="s">
        <v>96</v>
      </c>
      <c r="I37" s="12"/>
      <c r="J37" s="245" t="s">
        <v>96</v>
      </c>
      <c r="K37" s="12"/>
      <c r="L37" s="245" t="s">
        <v>96</v>
      </c>
      <c r="M37" s="12"/>
      <c r="N37" s="244" t="s">
        <v>96</v>
      </c>
      <c r="O37" s="12"/>
      <c r="P37" s="245">
        <v>-1219</v>
      </c>
      <c r="Q37" s="297">
        <f>SUM(D37:P37)</f>
        <v>-1219</v>
      </c>
      <c r="R37" s="14"/>
      <c r="S37" s="14"/>
      <c r="T37" s="14"/>
      <c r="U37" s="14"/>
      <c r="V37" s="14"/>
      <c r="W37" s="14"/>
      <c r="X37" s="14"/>
      <c r="Y37" s="14"/>
      <c r="Z37" s="14"/>
      <c r="AA37" s="14"/>
      <c r="AB37" s="14"/>
    </row>
    <row r="38" spans="1:28" ht="6" customHeight="1">
      <c r="A38" s="26"/>
      <c r="B38" s="26"/>
      <c r="D38" s="279"/>
      <c r="E38" s="247"/>
      <c r="F38" s="280"/>
      <c r="G38" s="247"/>
      <c r="H38" s="281"/>
      <c r="I38" s="247"/>
      <c r="J38" s="282"/>
      <c r="K38" s="283"/>
      <c r="L38" s="282"/>
      <c r="M38" s="284"/>
      <c r="N38" s="282"/>
      <c r="O38" s="283"/>
      <c r="P38" s="282"/>
      <c r="Q38" s="285"/>
      <c r="R38" s="14"/>
      <c r="S38" s="14"/>
      <c r="T38" s="14"/>
      <c r="U38" s="14"/>
      <c r="V38" s="14"/>
      <c r="W38" s="14"/>
      <c r="X38" s="14"/>
      <c r="Y38" s="14"/>
      <c r="Z38" s="14"/>
      <c r="AA38" s="14"/>
      <c r="AB38" s="14"/>
    </row>
    <row r="39" spans="1:28" ht="20.25" customHeight="1">
      <c r="A39" s="14" t="s">
        <v>334</v>
      </c>
      <c r="D39" s="14">
        <f>SUM(D36:D38)</f>
        <v>0</v>
      </c>
      <c r="E39" s="24"/>
      <c r="F39" s="14">
        <f>SUM(F36:F38)</f>
        <v>0</v>
      </c>
      <c r="G39" s="28"/>
      <c r="H39" s="286" t="s">
        <v>96</v>
      </c>
      <c r="I39" s="14"/>
      <c r="J39" s="2">
        <f>SUM(J36:J38)</f>
        <v>0</v>
      </c>
      <c r="K39" s="2"/>
      <c r="L39" s="287" t="s">
        <v>96</v>
      </c>
      <c r="M39" s="2"/>
      <c r="N39" s="2">
        <f>SUM(N36:N38)</f>
        <v>4572</v>
      </c>
      <c r="O39" s="2"/>
      <c r="P39" s="2">
        <f>SUM(P36:P38)</f>
        <v>-1219</v>
      </c>
      <c r="Q39" s="2">
        <f>SUM(Q36:Q38)</f>
        <v>3353</v>
      </c>
      <c r="R39" s="14"/>
      <c r="S39" s="14"/>
      <c r="T39" s="14"/>
      <c r="U39" s="14"/>
      <c r="V39" s="14"/>
      <c r="W39" s="14"/>
      <c r="X39" s="14"/>
      <c r="Y39" s="14"/>
      <c r="Z39" s="14"/>
      <c r="AA39" s="14"/>
      <c r="AB39" s="14"/>
    </row>
    <row r="40" spans="1:28" ht="19.5" customHeight="1">
      <c r="A40" s="23"/>
      <c r="D40" s="27"/>
      <c r="E40" s="24"/>
      <c r="F40" s="27"/>
      <c r="G40" s="28"/>
      <c r="H40" s="27"/>
      <c r="I40" s="2"/>
      <c r="J40" s="27"/>
      <c r="K40" s="2"/>
      <c r="L40" s="27"/>
      <c r="M40" s="2"/>
      <c r="N40" s="244"/>
      <c r="O40" s="12"/>
      <c r="P40" s="245"/>
      <c r="Q40" s="12"/>
      <c r="R40" s="14"/>
      <c r="S40" s="14"/>
      <c r="T40" s="14"/>
      <c r="U40" s="14"/>
      <c r="V40" s="14"/>
      <c r="W40" s="14"/>
      <c r="X40" s="14"/>
      <c r="Y40" s="14"/>
      <c r="Z40" s="14"/>
      <c r="AA40" s="14"/>
      <c r="AB40" s="14"/>
    </row>
    <row r="41" spans="1:28" ht="19.5" customHeight="1">
      <c r="A41" s="14" t="s">
        <v>333</v>
      </c>
      <c r="D41" s="29" t="s">
        <v>96</v>
      </c>
      <c r="E41" s="14"/>
      <c r="F41" s="29" t="s">
        <v>96</v>
      </c>
      <c r="G41" s="14"/>
      <c r="H41" s="146" t="s">
        <v>96</v>
      </c>
      <c r="I41" s="2"/>
      <c r="J41" s="146">
        <v>-19831</v>
      </c>
      <c r="K41" s="2"/>
      <c r="L41" s="146" t="s">
        <v>96</v>
      </c>
      <c r="M41" s="2"/>
      <c r="N41" s="244">
        <v>-314</v>
      </c>
      <c r="O41" s="12"/>
      <c r="P41" s="245">
        <f>-N41-J41</f>
        <v>20145</v>
      </c>
      <c r="Q41" s="253">
        <f>SUM(D41:P41)</f>
        <v>0</v>
      </c>
      <c r="R41" s="14"/>
      <c r="S41" s="14"/>
      <c r="T41" s="14"/>
      <c r="U41" s="14"/>
      <c r="V41" s="14"/>
      <c r="W41" s="14"/>
      <c r="X41" s="14"/>
      <c r="Y41" s="14"/>
      <c r="Z41" s="14"/>
      <c r="AA41" s="14"/>
      <c r="AB41" s="14"/>
    </row>
    <row r="42" spans="1:28" ht="23.25" customHeight="1">
      <c r="A42" s="14" t="s">
        <v>99</v>
      </c>
      <c r="D42" s="29" t="s">
        <v>96</v>
      </c>
      <c r="E42" s="14"/>
      <c r="F42" s="29" t="s">
        <v>96</v>
      </c>
      <c r="G42" s="14"/>
      <c r="H42" s="146" t="s">
        <v>96</v>
      </c>
      <c r="I42" s="2"/>
      <c r="J42" s="146" t="s">
        <v>96</v>
      </c>
      <c r="K42" s="2"/>
      <c r="L42" s="146" t="s">
        <v>96</v>
      </c>
      <c r="M42" s="2"/>
      <c r="N42" s="146" t="s">
        <v>96</v>
      </c>
      <c r="O42" s="2"/>
      <c r="P42" s="2">
        <f>'Consol PL'!K23</f>
        <v>14935</v>
      </c>
      <c r="Q42" s="2">
        <f>SUM(D42:P42)</f>
        <v>14935</v>
      </c>
      <c r="R42" s="14"/>
      <c r="S42" s="14"/>
      <c r="T42" s="14"/>
      <c r="U42" s="14"/>
      <c r="V42" s="14"/>
      <c r="W42" s="14"/>
      <c r="X42" s="14"/>
      <c r="Y42" s="14"/>
      <c r="Z42" s="14"/>
      <c r="AA42" s="14"/>
      <c r="AB42" s="14"/>
    </row>
    <row r="43" spans="1:28" ht="17.25" customHeight="1">
      <c r="A43" s="14" t="s">
        <v>317</v>
      </c>
      <c r="D43" s="131" t="s">
        <v>96</v>
      </c>
      <c r="E43" s="20"/>
      <c r="F43" s="131" t="s">
        <v>96</v>
      </c>
      <c r="G43" s="20"/>
      <c r="H43" s="145" t="s">
        <v>96</v>
      </c>
      <c r="I43" s="143"/>
      <c r="J43" s="145" t="s">
        <v>96</v>
      </c>
      <c r="K43" s="143"/>
      <c r="L43" s="145" t="s">
        <v>96</v>
      </c>
      <c r="M43" s="143"/>
      <c r="N43" s="145" t="s">
        <v>96</v>
      </c>
      <c r="O43" s="143"/>
      <c r="P43" s="2">
        <v>-7365</v>
      </c>
      <c r="Q43" s="2">
        <f>SUM(D43:P43)</f>
        <v>-7365</v>
      </c>
      <c r="R43" s="14"/>
      <c r="S43" s="14"/>
      <c r="T43" s="14"/>
      <c r="U43" s="14"/>
      <c r="V43" s="14"/>
      <c r="W43" s="14"/>
      <c r="X43" s="14"/>
      <c r="Y43" s="14"/>
      <c r="Z43" s="14"/>
      <c r="AA43" s="14"/>
      <c r="AB43" s="14"/>
    </row>
    <row r="44" spans="1:28" ht="17.25" customHeight="1">
      <c r="A44" s="14" t="s">
        <v>335</v>
      </c>
      <c r="D44" s="278">
        <v>59</v>
      </c>
      <c r="E44" s="22"/>
      <c r="F44" s="278">
        <v>163</v>
      </c>
      <c r="G44" s="14"/>
      <c r="H44" s="29" t="s">
        <v>96</v>
      </c>
      <c r="I44" s="14"/>
      <c r="J44" s="146" t="s">
        <v>96</v>
      </c>
      <c r="K44" s="2"/>
      <c r="L44" s="146" t="s">
        <v>96</v>
      </c>
      <c r="M44" s="2"/>
      <c r="N44" s="146" t="s">
        <v>96</v>
      </c>
      <c r="O44" s="14"/>
      <c r="P44" s="146" t="s">
        <v>96</v>
      </c>
      <c r="Q44" s="2">
        <f>SUM(D44:P44)</f>
        <v>222</v>
      </c>
      <c r="R44" s="14"/>
      <c r="S44" s="14"/>
      <c r="T44" s="14"/>
      <c r="U44" s="14"/>
      <c r="V44" s="14"/>
      <c r="W44" s="14"/>
      <c r="X44" s="14"/>
      <c r="Y44" s="14"/>
      <c r="Z44" s="14"/>
      <c r="AA44" s="14"/>
      <c r="AB44" s="14"/>
    </row>
    <row r="45" spans="1:28" ht="24.75" customHeight="1" thickBot="1">
      <c r="A45" s="14" t="s">
        <v>336</v>
      </c>
      <c r="D45" s="30">
        <f>SUM(D39:D44)+D33</f>
        <v>136435</v>
      </c>
      <c r="E45" s="30" t="e">
        <f>#REF!+SUM(E36:E43)</f>
        <v>#REF!</v>
      </c>
      <c r="F45" s="30">
        <f>SUM(F39:F44)+F33</f>
        <v>283897</v>
      </c>
      <c r="G45" s="30" t="e">
        <f>#REF!+SUM(G36:G43)</f>
        <v>#REF!</v>
      </c>
      <c r="H45" s="30">
        <f>SUM(H39:H44)+H33</f>
        <v>82913</v>
      </c>
      <c r="I45" s="30" t="e">
        <f>#REF!+SUM(I36:I43)</f>
        <v>#REF!</v>
      </c>
      <c r="J45" s="298" t="s">
        <v>113</v>
      </c>
      <c r="K45" s="30" t="e">
        <f>#REF!+SUM(K36:K43)</f>
        <v>#REF!</v>
      </c>
      <c r="L45" s="30">
        <f>SUM(L39:L44)+L33</f>
        <v>16497</v>
      </c>
      <c r="M45" s="30" t="e">
        <f>#REF!+SUM(M36:M43)</f>
        <v>#REF!</v>
      </c>
      <c r="N45" s="30">
        <f>SUM(N39:N44)+N33</f>
        <v>115613</v>
      </c>
      <c r="O45" s="30" t="e">
        <f>#REF!+SUM(O36:O43)</f>
        <v>#REF!</v>
      </c>
      <c r="P45" s="30">
        <f>SUM(P39:P44)+P33</f>
        <v>729720</v>
      </c>
      <c r="Q45" s="30">
        <f>SUM(Q39:Q44)+Q33</f>
        <v>1365075</v>
      </c>
      <c r="R45" s="14"/>
      <c r="S45" s="14"/>
      <c r="T45" s="14"/>
      <c r="U45" s="14"/>
      <c r="V45" s="14"/>
      <c r="W45" s="14"/>
      <c r="X45" s="14"/>
      <c r="Y45" s="14"/>
      <c r="Z45" s="14"/>
      <c r="AA45" s="14"/>
      <c r="AB45" s="14"/>
    </row>
    <row r="46" spans="4:28" ht="36" customHeight="1">
      <c r="D46" s="14"/>
      <c r="E46" s="14"/>
      <c r="F46" s="14"/>
      <c r="G46" s="14"/>
      <c r="H46" s="14"/>
      <c r="I46" s="14"/>
      <c r="J46" s="14"/>
      <c r="K46" s="14"/>
      <c r="L46" s="14"/>
      <c r="M46" s="14"/>
      <c r="N46" s="14"/>
      <c r="O46" s="14"/>
      <c r="P46" s="14"/>
      <c r="Q46" s="14"/>
      <c r="R46" s="14">
        <f>'[1]Statement of Equity'!$Q$23</f>
        <v>1367715.4376</v>
      </c>
      <c r="S46" s="14"/>
      <c r="T46" s="14"/>
      <c r="U46" s="14"/>
      <c r="V46" s="14"/>
      <c r="W46" s="14"/>
      <c r="X46" s="14"/>
      <c r="Y46" s="14"/>
      <c r="Z46" s="14"/>
      <c r="AA46" s="14"/>
      <c r="AB46" s="14"/>
    </row>
    <row r="47" spans="1:28" ht="25.5">
      <c r="A47" s="242" t="s">
        <v>264</v>
      </c>
      <c r="D47" s="14"/>
      <c r="E47" s="14"/>
      <c r="F47" s="14"/>
      <c r="G47" s="14"/>
      <c r="H47" s="14"/>
      <c r="I47" s="14"/>
      <c r="J47" s="14"/>
      <c r="K47" s="14"/>
      <c r="L47" s="14"/>
      <c r="M47" s="14"/>
      <c r="N47" s="14"/>
      <c r="O47" s="14"/>
      <c r="P47" s="14"/>
      <c r="Q47" s="14"/>
      <c r="R47" s="14"/>
      <c r="S47" s="14"/>
      <c r="T47" s="14"/>
      <c r="U47" s="14"/>
      <c r="V47" s="14"/>
      <c r="W47" s="14"/>
      <c r="X47" s="14"/>
      <c r="Y47" s="14"/>
      <c r="Z47" s="14"/>
      <c r="AA47" s="14"/>
      <c r="AB47" s="14"/>
    </row>
    <row r="48" spans="1:28" ht="18.75">
      <c r="A48" s="14" t="s">
        <v>266</v>
      </c>
      <c r="B48" s="14" t="s">
        <v>265</v>
      </c>
      <c r="D48" s="14"/>
      <c r="E48" s="14"/>
      <c r="F48" s="14"/>
      <c r="G48" s="14"/>
      <c r="H48" s="14"/>
      <c r="I48" s="14"/>
      <c r="J48" s="14"/>
      <c r="K48" s="14"/>
      <c r="L48" s="14"/>
      <c r="M48" s="14"/>
      <c r="N48" s="14"/>
      <c r="O48" s="14"/>
      <c r="P48" s="14"/>
      <c r="Q48" s="14"/>
      <c r="R48" s="14"/>
      <c r="S48" s="14"/>
      <c r="T48" s="14"/>
      <c r="U48" s="14"/>
      <c r="V48" s="14"/>
      <c r="W48" s="14"/>
      <c r="X48" s="14"/>
      <c r="Y48" s="14"/>
      <c r="Z48" s="14"/>
      <c r="AA48" s="14"/>
      <c r="AB48" s="14"/>
    </row>
    <row r="49" spans="1:28" ht="39" customHeight="1">
      <c r="A49" s="562" t="s">
        <v>281</v>
      </c>
      <c r="B49" s="562"/>
      <c r="C49" s="563"/>
      <c r="D49" s="563"/>
      <c r="E49" s="563"/>
      <c r="F49" s="563"/>
      <c r="G49" s="563"/>
      <c r="H49" s="563"/>
      <c r="I49" s="563"/>
      <c r="J49" s="563"/>
      <c r="K49" s="563"/>
      <c r="L49" s="563"/>
      <c r="M49" s="563"/>
      <c r="N49" s="563"/>
      <c r="O49" s="563"/>
      <c r="P49" s="563"/>
      <c r="Q49" s="563"/>
      <c r="R49" s="14"/>
      <c r="S49" s="14"/>
      <c r="T49" s="14"/>
      <c r="U49" s="14"/>
      <c r="V49" s="14"/>
      <c r="W49" s="14"/>
      <c r="X49" s="14"/>
      <c r="Y49" s="14"/>
      <c r="Z49" s="14"/>
      <c r="AA49" s="14"/>
      <c r="AB49" s="14"/>
    </row>
    <row r="50" spans="4:28" ht="18.75">
      <c r="D50" s="14"/>
      <c r="E50" s="14"/>
      <c r="F50" s="14"/>
      <c r="G50" s="14"/>
      <c r="H50" s="14"/>
      <c r="I50" s="14"/>
      <c r="J50" s="14"/>
      <c r="K50" s="14"/>
      <c r="L50" s="14"/>
      <c r="M50" s="14"/>
      <c r="N50" s="14"/>
      <c r="O50" s="14"/>
      <c r="P50" s="14"/>
      <c r="Q50" s="14"/>
      <c r="R50" s="14"/>
      <c r="S50" s="14"/>
      <c r="T50" s="14"/>
      <c r="U50" s="14"/>
      <c r="V50" s="14"/>
      <c r="W50" s="14"/>
      <c r="X50" s="14"/>
      <c r="Y50" s="14"/>
      <c r="Z50" s="14"/>
      <c r="AA50" s="14"/>
      <c r="AB50" s="14"/>
    </row>
    <row r="51" spans="4:28" ht="18.75">
      <c r="D51" s="14"/>
      <c r="E51" s="14"/>
      <c r="F51" s="14"/>
      <c r="G51" s="14"/>
      <c r="H51" s="14"/>
      <c r="I51" s="14"/>
      <c r="J51" s="14"/>
      <c r="K51" s="14"/>
      <c r="L51" s="14"/>
      <c r="M51" s="14"/>
      <c r="N51" s="14"/>
      <c r="O51" s="14"/>
      <c r="P51" s="14"/>
      <c r="Q51" s="14"/>
      <c r="R51" s="14"/>
      <c r="S51" s="14"/>
      <c r="T51" s="14"/>
      <c r="U51" s="14"/>
      <c r="V51" s="14"/>
      <c r="W51" s="14"/>
      <c r="X51" s="14"/>
      <c r="Y51" s="14"/>
      <c r="Z51" s="14"/>
      <c r="AA51" s="14"/>
      <c r="AB51" s="14"/>
    </row>
  </sheetData>
  <mergeCells count="1">
    <mergeCell ref="A49:Q49"/>
  </mergeCells>
  <printOptions/>
  <pageMargins left="0.7" right="0.4" top="1" bottom="1" header="0.5" footer="0.5"/>
  <pageSetup fitToHeight="1" fitToWidth="1"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dimension ref="A1:Q425"/>
  <sheetViews>
    <sheetView zoomScale="60" zoomScaleNormal="60" workbookViewId="0" topLeftCell="A37">
      <selection activeCell="D38" sqref="D38"/>
    </sheetView>
  </sheetViews>
  <sheetFormatPr defaultColWidth="8.77734375" defaultRowHeight="15"/>
  <cols>
    <col min="1" max="1" width="1.77734375" style="181" customWidth="1"/>
    <col min="2" max="2" width="73.77734375" style="181" customWidth="1"/>
    <col min="3" max="3" width="2.77734375" style="181" customWidth="1"/>
    <col min="4" max="4" width="17.88671875" style="198" customWidth="1"/>
    <col min="5" max="5" width="1.66796875" style="198" customWidth="1"/>
    <col min="6" max="6" width="18.21484375" style="237" customWidth="1"/>
    <col min="7" max="7" width="1.1171875" style="198" customWidth="1"/>
    <col min="8" max="8" width="5.6640625" style="181" customWidth="1"/>
    <col min="9" max="9" width="12.10546875" style="181" customWidth="1"/>
    <col min="10" max="16384" width="5.6640625" style="181" customWidth="1"/>
  </cols>
  <sheetData>
    <row r="1" spans="1:7" ht="34.5" customHeight="1">
      <c r="A1" s="180"/>
      <c r="B1" s="568" t="s">
        <v>98</v>
      </c>
      <c r="C1" s="568"/>
      <c r="D1" s="568"/>
      <c r="E1" s="568"/>
      <c r="F1" s="568"/>
      <c r="G1" s="180"/>
    </row>
    <row r="2" spans="1:7" ht="45.75" customHeight="1">
      <c r="A2" s="180"/>
      <c r="B2" s="569" t="s">
        <v>253</v>
      </c>
      <c r="C2" s="569"/>
      <c r="D2" s="569"/>
      <c r="E2" s="569"/>
      <c r="F2" s="569"/>
      <c r="G2" s="180"/>
    </row>
    <row r="3" spans="1:7" ht="52.5" customHeight="1">
      <c r="A3" s="570"/>
      <c r="B3" s="570"/>
      <c r="C3" s="570"/>
      <c r="D3" s="570"/>
      <c r="E3" s="570"/>
      <c r="F3" s="570"/>
      <c r="G3" s="570"/>
    </row>
    <row r="4" spans="2:8" ht="25.5">
      <c r="B4" s="182"/>
      <c r="C4" s="182"/>
      <c r="D4" s="566"/>
      <c r="E4" s="566"/>
      <c r="F4" s="566"/>
      <c r="G4" s="183"/>
      <c r="H4" s="183"/>
    </row>
    <row r="5" spans="1:8" ht="24" thickBot="1">
      <c r="A5" s="184"/>
      <c r="B5" s="185" t="s">
        <v>327</v>
      </c>
      <c r="C5" s="186"/>
      <c r="D5" s="567"/>
      <c r="E5" s="567"/>
      <c r="F5" s="567"/>
      <c r="G5" s="187"/>
      <c r="H5" s="188"/>
    </row>
    <row r="6" spans="1:7" ht="36" customHeight="1">
      <c r="A6" s="184"/>
      <c r="B6" s="182"/>
      <c r="C6" s="182"/>
      <c r="D6" s="189" t="s">
        <v>288</v>
      </c>
      <c r="E6" s="300"/>
      <c r="F6" s="189" t="s">
        <v>146</v>
      </c>
      <c r="G6" s="190"/>
    </row>
    <row r="7" spans="1:7" ht="9.75" customHeight="1">
      <c r="A7" s="184"/>
      <c r="B7" s="182"/>
      <c r="C7" s="182"/>
      <c r="D7" s="301"/>
      <c r="E7" s="301"/>
      <c r="F7" s="191"/>
      <c r="G7" s="190"/>
    </row>
    <row r="8" spans="1:7" ht="23.25">
      <c r="A8" s="184"/>
      <c r="B8" s="182"/>
      <c r="C8" s="182"/>
      <c r="D8" s="192" t="s">
        <v>145</v>
      </c>
      <c r="E8" s="302"/>
      <c r="F8" s="192" t="s">
        <v>145</v>
      </c>
      <c r="G8" s="193"/>
    </row>
    <row r="9" spans="1:7" ht="23.25">
      <c r="A9" s="184"/>
      <c r="B9" s="182"/>
      <c r="C9" s="182"/>
      <c r="D9" s="303"/>
      <c r="E9" s="182"/>
      <c r="F9" s="191"/>
      <c r="G9" s="194"/>
    </row>
    <row r="10" spans="2:6" ht="23.25">
      <c r="B10" s="195" t="s">
        <v>223</v>
      </c>
      <c r="C10" s="196"/>
      <c r="D10" s="215"/>
      <c r="E10" s="233"/>
      <c r="F10" s="197"/>
    </row>
    <row r="11" spans="2:14" ht="26.25" customHeight="1">
      <c r="B11" s="199" t="s">
        <v>103</v>
      </c>
      <c r="C11" s="196"/>
      <c r="D11" s="196">
        <v>898605.89</v>
      </c>
      <c r="E11" s="233"/>
      <c r="F11" s="200">
        <v>970263</v>
      </c>
      <c r="G11" s="201"/>
      <c r="H11" s="202"/>
      <c r="I11" s="202"/>
      <c r="J11" s="202"/>
      <c r="K11" s="202"/>
      <c r="L11" s="202"/>
      <c r="M11" s="202"/>
      <c r="N11" s="202"/>
    </row>
    <row r="12" spans="2:14" s="203" customFormat="1" ht="27.75" customHeight="1">
      <c r="B12" s="204" t="s">
        <v>104</v>
      </c>
      <c r="C12" s="205"/>
      <c r="D12" s="304">
        <v>-701838.755</v>
      </c>
      <c r="E12" s="305"/>
      <c r="F12" s="206">
        <v>-760406</v>
      </c>
      <c r="G12" s="207"/>
      <c r="H12" s="208"/>
      <c r="I12" s="208"/>
      <c r="J12" s="208"/>
      <c r="K12" s="208"/>
      <c r="L12" s="208"/>
      <c r="M12" s="208"/>
      <c r="N12" s="208"/>
    </row>
    <row r="13" spans="2:14" ht="27.75" customHeight="1">
      <c r="B13" s="199"/>
      <c r="C13" s="196"/>
      <c r="D13" s="196">
        <v>196767.135</v>
      </c>
      <c r="E13" s="215"/>
      <c r="F13" s="200">
        <v>209857</v>
      </c>
      <c r="G13" s="209"/>
      <c r="H13" s="202"/>
      <c r="I13" s="202"/>
      <c r="J13" s="202"/>
      <c r="K13" s="202"/>
      <c r="L13" s="202"/>
      <c r="M13" s="202"/>
      <c r="N13" s="202"/>
    </row>
    <row r="14" spans="2:14" ht="27" customHeight="1">
      <c r="B14" s="199" t="s">
        <v>35</v>
      </c>
      <c r="C14" s="196"/>
      <c r="D14" s="196">
        <v>-49127</v>
      </c>
      <c r="E14" s="233"/>
      <c r="F14" s="206">
        <v>-47459</v>
      </c>
      <c r="G14" s="210"/>
      <c r="H14" s="202"/>
      <c r="I14" s="202"/>
      <c r="J14" s="202"/>
      <c r="K14" s="202"/>
      <c r="L14" s="202"/>
      <c r="M14" s="202"/>
      <c r="N14" s="202"/>
    </row>
    <row r="15" spans="2:7" s="203" customFormat="1" ht="39" customHeight="1">
      <c r="B15" s="211" t="s">
        <v>30</v>
      </c>
      <c r="C15" s="212"/>
      <c r="D15" s="306">
        <v>147640.135</v>
      </c>
      <c r="E15" s="307"/>
      <c r="F15" s="213">
        <v>162398</v>
      </c>
      <c r="G15" s="214"/>
    </row>
    <row r="16" spans="2:7" ht="18" customHeight="1">
      <c r="B16" s="182"/>
      <c r="C16" s="215"/>
      <c r="D16" s="308"/>
      <c r="E16" s="233"/>
      <c r="F16" s="216"/>
      <c r="G16" s="202"/>
    </row>
    <row r="17" spans="2:7" ht="27" customHeight="1">
      <c r="B17" s="217" t="s">
        <v>105</v>
      </c>
      <c r="C17" s="215"/>
      <c r="D17" s="196"/>
      <c r="E17" s="233"/>
      <c r="F17" s="200"/>
      <c r="G17" s="201"/>
    </row>
    <row r="18" spans="2:7" s="203" customFormat="1" ht="27.75" customHeight="1">
      <c r="B18" s="219" t="s">
        <v>45</v>
      </c>
      <c r="C18" s="220"/>
      <c r="D18" s="309">
        <v>-64809</v>
      </c>
      <c r="E18" s="220"/>
      <c r="F18" s="322">
        <v>-43709</v>
      </c>
      <c r="G18" s="208"/>
    </row>
    <row r="19" spans="2:7" s="203" customFormat="1" ht="27.75" customHeight="1">
      <c r="B19" s="219" t="s">
        <v>319</v>
      </c>
      <c r="C19" s="220"/>
      <c r="D19" s="309">
        <v>-324826</v>
      </c>
      <c r="E19" s="220"/>
      <c r="F19" s="175">
        <v>0</v>
      </c>
      <c r="G19" s="208"/>
    </row>
    <row r="20" spans="2:7" s="203" customFormat="1" ht="27.75" customHeight="1">
      <c r="B20" s="218" t="s">
        <v>139</v>
      </c>
      <c r="C20" s="205"/>
      <c r="D20" s="205">
        <v>22646</v>
      </c>
      <c r="E20" s="220"/>
      <c r="F20" s="238">
        <v>8992</v>
      </c>
      <c r="G20" s="239"/>
    </row>
    <row r="21" spans="2:7" s="203" customFormat="1" ht="30.75" customHeight="1">
      <c r="B21" s="219"/>
      <c r="C21" s="220"/>
      <c r="D21" s="310">
        <v>-366989</v>
      </c>
      <c r="E21" s="311"/>
      <c r="F21" s="213">
        <f>SUM(F18:F20)</f>
        <v>-34717</v>
      </c>
      <c r="G21" s="214"/>
    </row>
    <row r="22" spans="1:6" ht="18" customHeight="1">
      <c r="A22" s="221"/>
      <c r="B22" s="222"/>
      <c r="C22" s="215"/>
      <c r="D22" s="196"/>
      <c r="E22" s="233"/>
      <c r="F22" s="200"/>
    </row>
    <row r="23" spans="2:6" ht="23.25" customHeight="1">
      <c r="B23" s="217" t="s">
        <v>106</v>
      </c>
      <c r="C23" s="215"/>
      <c r="D23" s="196"/>
      <c r="E23" s="233"/>
      <c r="F23" s="200"/>
    </row>
    <row r="24" spans="2:6" ht="29.25" customHeight="1">
      <c r="B24" s="182" t="s">
        <v>107</v>
      </c>
      <c r="C24" s="215"/>
      <c r="D24" s="312">
        <v>-9817</v>
      </c>
      <c r="E24" s="233"/>
      <c r="F24" s="200">
        <v>-7143</v>
      </c>
    </row>
    <row r="25" spans="2:6" ht="29.25" customHeight="1">
      <c r="B25" s="182" t="s">
        <v>138</v>
      </c>
      <c r="C25" s="215"/>
      <c r="D25" s="196">
        <v>330406</v>
      </c>
      <c r="E25" s="233"/>
      <c r="F25" s="200">
        <v>10178</v>
      </c>
    </row>
    <row r="26" spans="2:6" ht="33" customHeight="1">
      <c r="B26" s="182" t="s">
        <v>108</v>
      </c>
      <c r="C26" s="215"/>
      <c r="D26" s="196">
        <v>-71056</v>
      </c>
      <c r="E26" s="233"/>
      <c r="F26" s="223">
        <v>-70135</v>
      </c>
    </row>
    <row r="27" spans="2:6" ht="33" customHeight="1">
      <c r="B27" s="182" t="s">
        <v>139</v>
      </c>
      <c r="C27" s="215"/>
      <c r="D27" s="196">
        <v>-8109</v>
      </c>
      <c r="E27" s="233"/>
      <c r="F27" s="223">
        <v>-9245</v>
      </c>
    </row>
    <row r="28" spans="2:7" s="203" customFormat="1" ht="29.25" customHeight="1">
      <c r="B28" s="224"/>
      <c r="C28" s="220"/>
      <c r="D28" s="310">
        <v>241424</v>
      </c>
      <c r="E28" s="307"/>
      <c r="F28" s="213">
        <f>SUM(F24:F27)</f>
        <v>-76345</v>
      </c>
      <c r="G28" s="225"/>
    </row>
    <row r="29" spans="2:6" ht="18" customHeight="1">
      <c r="B29" s="182"/>
      <c r="C29" s="215"/>
      <c r="D29" s="313"/>
      <c r="E29" s="314"/>
      <c r="F29" s="135"/>
    </row>
    <row r="30" spans="2:6" ht="27" customHeight="1">
      <c r="B30" s="226" t="s">
        <v>38</v>
      </c>
      <c r="C30" s="215"/>
      <c r="D30" s="196">
        <f>D28+D21+D15</f>
        <v>22075.13500000001</v>
      </c>
      <c r="E30" s="233"/>
      <c r="F30" s="532">
        <f>F28+F21+F15</f>
        <v>51336</v>
      </c>
    </row>
    <row r="31" spans="2:6" ht="27.75" customHeight="1">
      <c r="B31" s="226" t="s">
        <v>109</v>
      </c>
      <c r="C31" s="215"/>
      <c r="D31" s="315">
        <v>3</v>
      </c>
      <c r="E31" s="233"/>
      <c r="F31" s="532">
        <v>937</v>
      </c>
    </row>
    <row r="32" spans="2:7" ht="27.75" customHeight="1">
      <c r="B32" s="227" t="s">
        <v>110</v>
      </c>
      <c r="C32" s="215"/>
      <c r="D32" s="316">
        <v>34163</v>
      </c>
      <c r="E32" s="317"/>
      <c r="F32" s="206">
        <v>-39323</v>
      </c>
      <c r="G32" s="228"/>
    </row>
    <row r="33" spans="2:7" s="203" customFormat="1" ht="31.5" customHeight="1" thickBot="1">
      <c r="B33" s="229" t="s">
        <v>111</v>
      </c>
      <c r="C33" s="230"/>
      <c r="D33" s="318">
        <f>SUM(D30:D32)</f>
        <v>56241.13500000001</v>
      </c>
      <c r="E33" s="319"/>
      <c r="F33" s="231">
        <f>SUM(F30:F32)</f>
        <v>12950</v>
      </c>
      <c r="G33" s="232"/>
    </row>
    <row r="34" spans="2:7" s="203" customFormat="1" ht="31.5" customHeight="1">
      <c r="B34" s="229"/>
      <c r="C34" s="230"/>
      <c r="D34" s="320"/>
      <c r="E34" s="321"/>
      <c r="F34" s="223"/>
      <c r="G34" s="207"/>
    </row>
    <row r="35" spans="2:7" s="203" customFormat="1" ht="31.5" customHeight="1">
      <c r="B35" s="229" t="s">
        <v>255</v>
      </c>
      <c r="C35" s="230"/>
      <c r="D35" s="320"/>
      <c r="E35" s="321"/>
      <c r="F35" s="223"/>
      <c r="G35" s="207"/>
    </row>
    <row r="36" spans="2:7" s="203" customFormat="1" ht="31.5" customHeight="1">
      <c r="B36" s="241" t="s">
        <v>256</v>
      </c>
      <c r="C36" s="230"/>
      <c r="D36" s="320">
        <f>'BS'!E24</f>
        <v>125085</v>
      </c>
      <c r="E36" s="321"/>
      <c r="F36" s="200">
        <v>70198</v>
      </c>
      <c r="G36" s="207"/>
    </row>
    <row r="37" spans="2:7" s="203" customFormat="1" ht="31.5" customHeight="1">
      <c r="B37" s="241" t="s">
        <v>257</v>
      </c>
      <c r="C37" s="230"/>
      <c r="D37" s="320">
        <f>-'NOTE 1'!L120</f>
        <v>-68844</v>
      </c>
      <c r="E37" s="321"/>
      <c r="F37" s="206">
        <v>-57248</v>
      </c>
      <c r="G37" s="207"/>
    </row>
    <row r="38" spans="2:7" s="203" customFormat="1" ht="31.5" customHeight="1" thickBot="1">
      <c r="B38" s="229" t="s">
        <v>111</v>
      </c>
      <c r="C38" s="230"/>
      <c r="D38" s="318">
        <f>SUM(D36:D37)</f>
        <v>56241</v>
      </c>
      <c r="E38" s="319"/>
      <c r="F38" s="231">
        <f>SUM(F36:F37)</f>
        <v>12950</v>
      </c>
      <c r="G38" s="232"/>
    </row>
    <row r="39" spans="2:6" ht="51.75" customHeight="1">
      <c r="B39" s="182"/>
      <c r="C39" s="215"/>
      <c r="D39" s="133"/>
      <c r="E39" s="233"/>
      <c r="F39" s="136"/>
    </row>
    <row r="40" spans="2:17" ht="42.75" customHeight="1">
      <c r="B40" s="564" t="s">
        <v>280</v>
      </c>
      <c r="C40" s="565"/>
      <c r="D40" s="565"/>
      <c r="E40" s="565"/>
      <c r="F40" s="565"/>
      <c r="G40" s="565"/>
      <c r="H40" s="234"/>
      <c r="I40" s="234"/>
      <c r="J40" s="234"/>
      <c r="K40" s="234"/>
      <c r="L40" s="234"/>
      <c r="M40" s="234"/>
      <c r="N40" s="234"/>
      <c r="O40" s="234"/>
      <c r="P40" s="234"/>
      <c r="Q40" s="234"/>
    </row>
    <row r="41" spans="2:6" ht="18" customHeight="1">
      <c r="B41" s="182"/>
      <c r="C41" s="215"/>
      <c r="D41" s="233"/>
      <c r="E41" s="233"/>
      <c r="F41" s="235"/>
    </row>
    <row r="42" spans="2:6" ht="18" customHeight="1">
      <c r="B42" s="182"/>
      <c r="C42" s="215"/>
      <c r="D42" s="233"/>
      <c r="E42" s="233"/>
      <c r="F42" s="235"/>
    </row>
    <row r="43" spans="2:6" ht="18" customHeight="1">
      <c r="B43" s="182"/>
      <c r="C43" s="215"/>
      <c r="D43" s="233"/>
      <c r="E43" s="233"/>
      <c r="F43" s="235"/>
    </row>
    <row r="44" spans="2:6" ht="23.25">
      <c r="B44" s="182"/>
      <c r="C44" s="215"/>
      <c r="D44" s="233"/>
      <c r="E44" s="233"/>
      <c r="F44" s="235"/>
    </row>
    <row r="45" spans="2:6" ht="23.25">
      <c r="B45" s="182"/>
      <c r="C45" s="215"/>
      <c r="D45" s="233"/>
      <c r="E45" s="233"/>
      <c r="F45" s="235"/>
    </row>
    <row r="46" spans="2:6" ht="23.25">
      <c r="B46" s="182"/>
      <c r="C46" s="215"/>
      <c r="D46" s="233"/>
      <c r="E46" s="233"/>
      <c r="F46" s="235"/>
    </row>
    <row r="47" spans="2:6" ht="23.25">
      <c r="B47" s="182"/>
      <c r="C47" s="215"/>
      <c r="D47" s="233"/>
      <c r="E47" s="233"/>
      <c r="F47" s="235"/>
    </row>
    <row r="48" spans="2:6" ht="23.25">
      <c r="B48" s="182"/>
      <c r="C48" s="215"/>
      <c r="D48" s="233"/>
      <c r="E48" s="233"/>
      <c r="F48" s="235"/>
    </row>
    <row r="49" spans="2:6" ht="23.25">
      <c r="B49" s="182"/>
      <c r="C49" s="215"/>
      <c r="D49" s="233"/>
      <c r="E49" s="233"/>
      <c r="F49" s="235"/>
    </row>
    <row r="50" spans="2:6" ht="23.25">
      <c r="B50" s="182"/>
      <c r="C50" s="215"/>
      <c r="D50" s="233"/>
      <c r="E50" s="233"/>
      <c r="F50" s="235"/>
    </row>
    <row r="51" spans="2:6" ht="23.25">
      <c r="B51" s="182"/>
      <c r="C51" s="215"/>
      <c r="D51" s="233"/>
      <c r="E51" s="233"/>
      <c r="F51" s="235"/>
    </row>
    <row r="52" spans="2:6" ht="23.25">
      <c r="B52" s="182"/>
      <c r="C52" s="215"/>
      <c r="D52" s="233"/>
      <c r="E52" s="233"/>
      <c r="F52" s="235"/>
    </row>
    <row r="53" spans="2:6" ht="23.25">
      <c r="B53" s="182"/>
      <c r="C53" s="215"/>
      <c r="D53" s="233"/>
      <c r="E53" s="233"/>
      <c r="F53" s="235"/>
    </row>
    <row r="54" spans="2:6" ht="23.25">
      <c r="B54" s="182"/>
      <c r="C54" s="215"/>
      <c r="D54" s="233"/>
      <c r="E54" s="233"/>
      <c r="F54" s="235"/>
    </row>
    <row r="55" spans="2:6" ht="23.25">
      <c r="B55" s="182"/>
      <c r="C55" s="215"/>
      <c r="D55" s="233"/>
      <c r="E55" s="233"/>
      <c r="F55" s="235"/>
    </row>
    <row r="56" spans="2:6" ht="23.25">
      <c r="B56" s="182"/>
      <c r="C56" s="215"/>
      <c r="D56" s="233"/>
      <c r="E56" s="233"/>
      <c r="F56" s="235"/>
    </row>
    <row r="57" spans="2:6" ht="23.25">
      <c r="B57" s="182"/>
      <c r="C57" s="215"/>
      <c r="D57" s="233"/>
      <c r="E57" s="233"/>
      <c r="F57" s="235"/>
    </row>
    <row r="58" spans="2:6" ht="23.25">
      <c r="B58" s="182"/>
      <c r="C58" s="215"/>
      <c r="D58" s="233"/>
      <c r="E58" s="233"/>
      <c r="F58" s="235"/>
    </row>
    <row r="59" spans="2:6" ht="23.25">
      <c r="B59" s="182"/>
      <c r="C59" s="215"/>
      <c r="D59" s="233"/>
      <c r="E59" s="233"/>
      <c r="F59" s="235"/>
    </row>
    <row r="60" spans="2:6" ht="23.25">
      <c r="B60" s="182"/>
      <c r="C60" s="215"/>
      <c r="D60" s="233"/>
      <c r="E60" s="233"/>
      <c r="F60" s="235"/>
    </row>
    <row r="61" spans="2:6" ht="23.25">
      <c r="B61" s="182"/>
      <c r="C61" s="215"/>
      <c r="D61" s="233"/>
      <c r="E61" s="233"/>
      <c r="F61" s="235"/>
    </row>
    <row r="62" spans="2:6" ht="23.25">
      <c r="B62" s="182"/>
      <c r="C62" s="215"/>
      <c r="D62" s="233"/>
      <c r="E62" s="233"/>
      <c r="F62" s="235"/>
    </row>
    <row r="63" spans="2:6" ht="23.25">
      <c r="B63" s="182"/>
      <c r="C63" s="215"/>
      <c r="D63" s="233"/>
      <c r="E63" s="233"/>
      <c r="F63" s="235"/>
    </row>
    <row r="64" spans="2:6" ht="23.25">
      <c r="B64" s="182"/>
      <c r="C64" s="215"/>
      <c r="D64" s="233"/>
      <c r="E64" s="233"/>
      <c r="F64" s="235"/>
    </row>
    <row r="65" spans="2:6" ht="23.25">
      <c r="B65" s="182"/>
      <c r="C65" s="215"/>
      <c r="D65" s="233"/>
      <c r="E65" s="233"/>
      <c r="F65" s="235"/>
    </row>
    <row r="66" spans="2:6" ht="23.25">
      <c r="B66" s="182"/>
      <c r="C66" s="215"/>
      <c r="D66" s="233"/>
      <c r="E66" s="233"/>
      <c r="F66" s="235"/>
    </row>
    <row r="67" spans="2:6" ht="23.25">
      <c r="B67" s="182"/>
      <c r="C67" s="215"/>
      <c r="D67" s="233"/>
      <c r="E67" s="233"/>
      <c r="F67" s="235"/>
    </row>
    <row r="68" spans="2:6" ht="23.25">
      <c r="B68" s="182"/>
      <c r="C68" s="215"/>
      <c r="D68" s="233"/>
      <c r="E68" s="233"/>
      <c r="F68" s="235"/>
    </row>
    <row r="69" spans="2:6" ht="23.25">
      <c r="B69" s="182"/>
      <c r="C69" s="215"/>
      <c r="D69" s="233"/>
      <c r="E69" s="233"/>
      <c r="F69" s="235"/>
    </row>
    <row r="70" spans="2:6" ht="23.25">
      <c r="B70" s="182"/>
      <c r="C70" s="215"/>
      <c r="D70" s="233"/>
      <c r="E70" s="233"/>
      <c r="F70" s="235"/>
    </row>
    <row r="71" spans="2:6" ht="23.25">
      <c r="B71" s="182"/>
      <c r="C71" s="215"/>
      <c r="D71" s="233"/>
      <c r="E71" s="233"/>
      <c r="F71" s="235"/>
    </row>
    <row r="72" spans="2:6" ht="23.25">
      <c r="B72" s="182"/>
      <c r="C72" s="215"/>
      <c r="D72" s="233"/>
      <c r="E72" s="233"/>
      <c r="F72" s="235"/>
    </row>
    <row r="73" spans="2:6" ht="23.25">
      <c r="B73" s="182"/>
      <c r="C73" s="215"/>
      <c r="D73" s="233"/>
      <c r="E73" s="233"/>
      <c r="F73" s="235"/>
    </row>
    <row r="74" spans="2:6" ht="23.25">
      <c r="B74" s="182"/>
      <c r="C74" s="215"/>
      <c r="D74" s="233"/>
      <c r="E74" s="233"/>
      <c r="F74" s="235"/>
    </row>
    <row r="75" spans="2:6" ht="23.25">
      <c r="B75" s="182"/>
      <c r="C75" s="215"/>
      <c r="D75" s="233"/>
      <c r="E75" s="233"/>
      <c r="F75" s="235"/>
    </row>
    <row r="76" spans="2:6" ht="23.25">
      <c r="B76" s="182"/>
      <c r="C76" s="215"/>
      <c r="D76" s="233"/>
      <c r="E76" s="233"/>
      <c r="F76" s="235"/>
    </row>
    <row r="77" spans="2:6" ht="23.25">
      <c r="B77" s="182"/>
      <c r="C77" s="215"/>
      <c r="D77" s="233"/>
      <c r="E77" s="233"/>
      <c r="F77" s="235"/>
    </row>
    <row r="78" spans="2:6" ht="23.25">
      <c r="B78" s="182"/>
      <c r="C78" s="215"/>
      <c r="D78" s="233"/>
      <c r="E78" s="233"/>
      <c r="F78" s="235"/>
    </row>
    <row r="79" spans="2:6" ht="23.25">
      <c r="B79" s="182"/>
      <c r="C79" s="215"/>
      <c r="D79" s="233"/>
      <c r="E79" s="233"/>
      <c r="F79" s="235"/>
    </row>
    <row r="80" spans="2:6" ht="23.25">
      <c r="B80" s="182"/>
      <c r="C80" s="215"/>
      <c r="D80" s="233"/>
      <c r="E80" s="233"/>
      <c r="F80" s="235"/>
    </row>
    <row r="81" spans="2:6" ht="23.25">
      <c r="B81" s="182"/>
      <c r="C81" s="215"/>
      <c r="D81" s="233"/>
      <c r="E81" s="233"/>
      <c r="F81" s="235"/>
    </row>
    <row r="82" spans="3:6" ht="18.75">
      <c r="C82" s="202"/>
      <c r="D82" s="201"/>
      <c r="E82" s="201"/>
      <c r="F82" s="236"/>
    </row>
    <row r="83" spans="3:6" ht="18.75">
      <c r="C83" s="202"/>
      <c r="D83" s="201"/>
      <c r="E83" s="201"/>
      <c r="F83" s="236"/>
    </row>
    <row r="84" spans="3:6" ht="18.75">
      <c r="C84" s="202"/>
      <c r="D84" s="201"/>
      <c r="E84" s="201"/>
      <c r="F84" s="236"/>
    </row>
    <row r="85" spans="3:6" ht="18.75">
      <c r="C85" s="202"/>
      <c r="D85" s="201"/>
      <c r="E85" s="201"/>
      <c r="F85" s="236"/>
    </row>
    <row r="86" spans="3:6" ht="18.75">
      <c r="C86" s="202"/>
      <c r="D86" s="201"/>
      <c r="E86" s="201"/>
      <c r="F86" s="236"/>
    </row>
    <row r="87" spans="3:6" ht="18.75">
      <c r="C87" s="202"/>
      <c r="D87" s="201"/>
      <c r="E87" s="201"/>
      <c r="F87" s="236"/>
    </row>
    <row r="88" spans="3:6" ht="18.75">
      <c r="C88" s="202"/>
      <c r="D88" s="201"/>
      <c r="E88" s="201"/>
      <c r="F88" s="236"/>
    </row>
    <row r="89" spans="3:6" ht="18.75">
      <c r="C89" s="202"/>
      <c r="D89" s="201"/>
      <c r="E89" s="201"/>
      <c r="F89" s="236"/>
    </row>
    <row r="90" spans="3:6" ht="18.75">
      <c r="C90" s="202"/>
      <c r="D90" s="201"/>
      <c r="E90" s="201"/>
      <c r="F90" s="236"/>
    </row>
    <row r="91" spans="3:6" ht="18.75">
      <c r="C91" s="202"/>
      <c r="D91" s="201"/>
      <c r="E91" s="201"/>
      <c r="F91" s="236"/>
    </row>
    <row r="92" spans="3:6" ht="18.75">
      <c r="C92" s="202"/>
      <c r="D92" s="201"/>
      <c r="E92" s="201"/>
      <c r="F92" s="236"/>
    </row>
    <row r="93" spans="3:6" ht="18.75">
      <c r="C93" s="202"/>
      <c r="D93" s="201"/>
      <c r="E93" s="201"/>
      <c r="F93" s="236"/>
    </row>
    <row r="94" spans="3:6" ht="18.75">
      <c r="C94" s="202"/>
      <c r="D94" s="201"/>
      <c r="E94" s="201"/>
      <c r="F94" s="236"/>
    </row>
    <row r="95" spans="3:6" ht="18.75">
      <c r="C95" s="202"/>
      <c r="D95" s="201"/>
      <c r="E95" s="201"/>
      <c r="F95" s="236"/>
    </row>
    <row r="96" spans="3:6" ht="18.75">
      <c r="C96" s="202"/>
      <c r="D96" s="201"/>
      <c r="E96" s="201"/>
      <c r="F96" s="236"/>
    </row>
    <row r="97" spans="3:6" ht="18.75">
      <c r="C97" s="202"/>
      <c r="D97" s="201"/>
      <c r="E97" s="201"/>
      <c r="F97" s="236"/>
    </row>
    <row r="98" spans="3:6" ht="18.75">
      <c r="C98" s="202"/>
      <c r="D98" s="201"/>
      <c r="E98" s="201"/>
      <c r="F98" s="236"/>
    </row>
    <row r="99" spans="3:6" ht="18.75">
      <c r="C99" s="202"/>
      <c r="D99" s="201"/>
      <c r="E99" s="201"/>
      <c r="F99" s="236"/>
    </row>
    <row r="100" spans="3:6" ht="18.75">
      <c r="C100" s="202"/>
      <c r="D100" s="201"/>
      <c r="E100" s="201"/>
      <c r="F100" s="236"/>
    </row>
    <row r="101" spans="3:6" ht="18.75">
      <c r="C101" s="202"/>
      <c r="D101" s="201"/>
      <c r="E101" s="201"/>
      <c r="F101" s="236"/>
    </row>
    <row r="102" spans="3:6" ht="18.75">
      <c r="C102" s="202"/>
      <c r="D102" s="201"/>
      <c r="E102" s="201"/>
      <c r="F102" s="236"/>
    </row>
    <row r="103" spans="3:6" ht="18.75">
      <c r="C103" s="202"/>
      <c r="D103" s="201"/>
      <c r="E103" s="201"/>
      <c r="F103" s="236"/>
    </row>
    <row r="104" spans="3:6" ht="18.75">
      <c r="C104" s="202"/>
      <c r="D104" s="201"/>
      <c r="E104" s="201"/>
      <c r="F104" s="236"/>
    </row>
    <row r="105" spans="3:6" ht="18.75">
      <c r="C105" s="202"/>
      <c r="D105" s="201"/>
      <c r="E105" s="201"/>
      <c r="F105" s="236"/>
    </row>
    <row r="106" spans="3:6" ht="18.75">
      <c r="C106" s="202"/>
      <c r="D106" s="201"/>
      <c r="E106" s="201"/>
      <c r="F106" s="236"/>
    </row>
    <row r="107" spans="3:6" ht="18.75">
      <c r="C107" s="202"/>
      <c r="D107" s="201"/>
      <c r="E107" s="201"/>
      <c r="F107" s="236"/>
    </row>
    <row r="108" spans="3:6" ht="18.75">
      <c r="C108" s="202"/>
      <c r="D108" s="201"/>
      <c r="E108" s="201"/>
      <c r="F108" s="236"/>
    </row>
    <row r="109" spans="3:6" ht="18.75">
      <c r="C109" s="202"/>
      <c r="D109" s="201"/>
      <c r="E109" s="201"/>
      <c r="F109" s="236"/>
    </row>
    <row r="110" spans="3:6" ht="18.75">
      <c r="C110" s="202"/>
      <c r="D110" s="201"/>
      <c r="E110" s="201"/>
      <c r="F110" s="236"/>
    </row>
    <row r="111" spans="3:6" ht="18.75">
      <c r="C111" s="202"/>
      <c r="D111" s="201"/>
      <c r="E111" s="201"/>
      <c r="F111" s="236"/>
    </row>
    <row r="112" spans="3:6" ht="18.75">
      <c r="C112" s="202"/>
      <c r="D112" s="201"/>
      <c r="E112" s="201"/>
      <c r="F112" s="236"/>
    </row>
    <row r="113" spans="3:6" ht="18.75">
      <c r="C113" s="202"/>
      <c r="D113" s="201"/>
      <c r="E113" s="201"/>
      <c r="F113" s="236"/>
    </row>
    <row r="114" spans="3:6" ht="18.75">
      <c r="C114" s="202"/>
      <c r="D114" s="201"/>
      <c r="E114" s="201"/>
      <c r="F114" s="236"/>
    </row>
    <row r="115" spans="3:6" ht="18.75">
      <c r="C115" s="202"/>
      <c r="D115" s="201"/>
      <c r="E115" s="201"/>
      <c r="F115" s="236"/>
    </row>
    <row r="116" spans="3:6" ht="18.75">
      <c r="C116" s="202"/>
      <c r="D116" s="201"/>
      <c r="E116" s="201"/>
      <c r="F116" s="236"/>
    </row>
    <row r="117" spans="3:6" ht="18.75">
      <c r="C117" s="202"/>
      <c r="D117" s="201"/>
      <c r="E117" s="201"/>
      <c r="F117" s="236"/>
    </row>
    <row r="118" spans="3:6" ht="18.75">
      <c r="C118" s="202"/>
      <c r="D118" s="201"/>
      <c r="E118" s="201"/>
      <c r="F118" s="236"/>
    </row>
    <row r="119" spans="3:6" ht="18.75">
      <c r="C119" s="202"/>
      <c r="D119" s="201"/>
      <c r="E119" s="201"/>
      <c r="F119" s="236"/>
    </row>
    <row r="120" spans="3:6" ht="18.75">
      <c r="C120" s="202"/>
      <c r="D120" s="201"/>
      <c r="E120" s="201"/>
      <c r="F120" s="236"/>
    </row>
    <row r="121" spans="3:6" ht="18.75">
      <c r="C121" s="202"/>
      <c r="D121" s="201"/>
      <c r="E121" s="201"/>
      <c r="F121" s="236"/>
    </row>
    <row r="122" spans="3:6" ht="18.75">
      <c r="C122" s="202"/>
      <c r="D122" s="201"/>
      <c r="E122" s="201"/>
      <c r="F122" s="236"/>
    </row>
    <row r="123" spans="3:6" ht="18.75">
      <c r="C123" s="202"/>
      <c r="D123" s="201"/>
      <c r="E123" s="201"/>
      <c r="F123" s="236"/>
    </row>
    <row r="124" spans="3:6" ht="18.75">
      <c r="C124" s="202"/>
      <c r="D124" s="201"/>
      <c r="E124" s="201"/>
      <c r="F124" s="236"/>
    </row>
    <row r="125" spans="3:6" ht="18.75">
      <c r="C125" s="202"/>
      <c r="D125" s="201"/>
      <c r="E125" s="201"/>
      <c r="F125" s="236"/>
    </row>
    <row r="126" spans="3:6" ht="18.75">
      <c r="C126" s="202"/>
      <c r="D126" s="201"/>
      <c r="E126" s="201"/>
      <c r="F126" s="236"/>
    </row>
    <row r="127" spans="3:6" ht="18.75">
      <c r="C127" s="202"/>
      <c r="D127" s="201"/>
      <c r="E127" s="201"/>
      <c r="F127" s="236"/>
    </row>
    <row r="128" spans="3:6" ht="18.75">
      <c r="C128" s="202"/>
      <c r="D128" s="201"/>
      <c r="E128" s="201"/>
      <c r="F128" s="236"/>
    </row>
    <row r="129" spans="3:6" ht="18.75">
      <c r="C129" s="202"/>
      <c r="D129" s="201"/>
      <c r="E129" s="201"/>
      <c r="F129" s="236"/>
    </row>
    <row r="130" spans="3:6" ht="18.75">
      <c r="C130" s="202"/>
      <c r="D130" s="201"/>
      <c r="E130" s="201"/>
      <c r="F130" s="236"/>
    </row>
    <row r="131" spans="3:6" ht="18.75">
      <c r="C131" s="202"/>
      <c r="D131" s="201"/>
      <c r="E131" s="201"/>
      <c r="F131" s="236"/>
    </row>
    <row r="132" spans="3:6" ht="18.75">
      <c r="C132" s="202"/>
      <c r="D132" s="201"/>
      <c r="E132" s="201"/>
      <c r="F132" s="236"/>
    </row>
    <row r="133" spans="3:6" ht="18.75">
      <c r="C133" s="202"/>
      <c r="D133" s="201"/>
      <c r="E133" s="201"/>
      <c r="F133" s="236"/>
    </row>
    <row r="134" spans="3:6" ht="18.75">
      <c r="C134" s="202"/>
      <c r="D134" s="201"/>
      <c r="E134" s="201"/>
      <c r="F134" s="236"/>
    </row>
    <row r="135" spans="3:6" ht="18.75">
      <c r="C135" s="202"/>
      <c r="D135" s="201"/>
      <c r="E135" s="201"/>
      <c r="F135" s="236"/>
    </row>
    <row r="136" spans="3:6" ht="18.75">
      <c r="C136" s="202"/>
      <c r="D136" s="201"/>
      <c r="E136" s="201"/>
      <c r="F136" s="236"/>
    </row>
    <row r="137" spans="3:6" ht="18.75">
      <c r="C137" s="202"/>
      <c r="D137" s="201"/>
      <c r="E137" s="201"/>
      <c r="F137" s="236"/>
    </row>
    <row r="138" spans="3:6" ht="18.75">
      <c r="C138" s="202"/>
      <c r="D138" s="201"/>
      <c r="E138" s="201"/>
      <c r="F138" s="236"/>
    </row>
    <row r="139" spans="3:6" ht="18.75">
      <c r="C139" s="202"/>
      <c r="D139" s="201"/>
      <c r="E139" s="201"/>
      <c r="F139" s="236"/>
    </row>
    <row r="140" spans="3:6" ht="18.75">
      <c r="C140" s="202"/>
      <c r="D140" s="201"/>
      <c r="E140" s="201"/>
      <c r="F140" s="236"/>
    </row>
    <row r="141" spans="3:6" ht="18.75">
      <c r="C141" s="202"/>
      <c r="D141" s="201"/>
      <c r="E141" s="201"/>
      <c r="F141" s="236"/>
    </row>
    <row r="142" spans="3:6" ht="18.75">
      <c r="C142" s="202"/>
      <c r="D142" s="201"/>
      <c r="E142" s="201"/>
      <c r="F142" s="236"/>
    </row>
    <row r="143" spans="3:6" ht="18.75">
      <c r="C143" s="202"/>
      <c r="D143" s="201"/>
      <c r="E143" s="201"/>
      <c r="F143" s="236"/>
    </row>
    <row r="144" spans="3:6" ht="18.75">
      <c r="C144" s="202"/>
      <c r="D144" s="201"/>
      <c r="E144" s="201"/>
      <c r="F144" s="236"/>
    </row>
    <row r="145" spans="3:6" ht="18.75">
      <c r="C145" s="202"/>
      <c r="D145" s="201"/>
      <c r="E145" s="201"/>
      <c r="F145" s="236"/>
    </row>
    <row r="146" spans="3:6" ht="18.75">
      <c r="C146" s="202"/>
      <c r="D146" s="201"/>
      <c r="E146" s="201"/>
      <c r="F146" s="236"/>
    </row>
    <row r="147" spans="3:6" ht="18.75">
      <c r="C147" s="202"/>
      <c r="D147" s="201"/>
      <c r="E147" s="201"/>
      <c r="F147" s="236"/>
    </row>
    <row r="148" spans="3:6" ht="18.75">
      <c r="C148" s="202"/>
      <c r="D148" s="201"/>
      <c r="E148" s="201"/>
      <c r="F148" s="236"/>
    </row>
    <row r="149" spans="3:6" ht="18.75">
      <c r="C149" s="202"/>
      <c r="D149" s="201"/>
      <c r="E149" s="201"/>
      <c r="F149" s="236"/>
    </row>
    <row r="150" spans="3:6" ht="18.75">
      <c r="C150" s="202"/>
      <c r="D150" s="201"/>
      <c r="E150" s="201"/>
      <c r="F150" s="236"/>
    </row>
    <row r="151" spans="3:6" ht="18.75">
      <c r="C151" s="202"/>
      <c r="D151" s="201"/>
      <c r="E151" s="201"/>
      <c r="F151" s="236"/>
    </row>
    <row r="152" spans="3:6" ht="18.75">
      <c r="C152" s="202"/>
      <c r="D152" s="201"/>
      <c r="E152" s="201"/>
      <c r="F152" s="236"/>
    </row>
    <row r="153" spans="3:6" ht="18.75">
      <c r="C153" s="202"/>
      <c r="D153" s="201"/>
      <c r="E153" s="201"/>
      <c r="F153" s="236"/>
    </row>
    <row r="154" spans="3:6" ht="18.75">
      <c r="C154" s="202"/>
      <c r="D154" s="201"/>
      <c r="E154" s="201"/>
      <c r="F154" s="236"/>
    </row>
    <row r="155" spans="3:6" ht="18.75">
      <c r="C155" s="202"/>
      <c r="D155" s="201"/>
      <c r="E155" s="201"/>
      <c r="F155" s="236"/>
    </row>
    <row r="156" spans="3:6" ht="18.75">
      <c r="C156" s="202"/>
      <c r="D156" s="201"/>
      <c r="E156" s="201"/>
      <c r="F156" s="236"/>
    </row>
    <row r="157" spans="3:6" ht="18.75">
      <c r="C157" s="202"/>
      <c r="D157" s="201"/>
      <c r="E157" s="201"/>
      <c r="F157" s="236"/>
    </row>
    <row r="158" spans="3:6" ht="18.75">
      <c r="C158" s="202"/>
      <c r="D158" s="201"/>
      <c r="E158" s="201"/>
      <c r="F158" s="236"/>
    </row>
    <row r="159" spans="3:6" ht="18.75">
      <c r="C159" s="202"/>
      <c r="D159" s="201"/>
      <c r="E159" s="201"/>
      <c r="F159" s="236"/>
    </row>
    <row r="160" spans="3:6" ht="18.75">
      <c r="C160" s="202"/>
      <c r="D160" s="201"/>
      <c r="E160" s="201"/>
      <c r="F160" s="236"/>
    </row>
    <row r="161" spans="3:6" ht="18.75">
      <c r="C161" s="202"/>
      <c r="D161" s="201"/>
      <c r="E161" s="201"/>
      <c r="F161" s="236"/>
    </row>
    <row r="162" spans="3:6" ht="18.75">
      <c r="C162" s="202"/>
      <c r="D162" s="201"/>
      <c r="E162" s="201"/>
      <c r="F162" s="236"/>
    </row>
    <row r="163" spans="3:6" ht="18.75">
      <c r="C163" s="202"/>
      <c r="D163" s="201"/>
      <c r="E163" s="201"/>
      <c r="F163" s="236"/>
    </row>
    <row r="164" spans="3:6" ht="18.75">
      <c r="C164" s="202"/>
      <c r="D164" s="201"/>
      <c r="E164" s="201"/>
      <c r="F164" s="236"/>
    </row>
    <row r="165" spans="3:6" ht="18.75">
      <c r="C165" s="202"/>
      <c r="D165" s="201"/>
      <c r="E165" s="201"/>
      <c r="F165" s="236"/>
    </row>
    <row r="166" spans="3:6" ht="18.75">
      <c r="C166" s="202"/>
      <c r="D166" s="201"/>
      <c r="E166" s="201"/>
      <c r="F166" s="236"/>
    </row>
    <row r="167" spans="3:6" ht="18.75">
      <c r="C167" s="202"/>
      <c r="D167" s="201"/>
      <c r="E167" s="201"/>
      <c r="F167" s="236"/>
    </row>
    <row r="168" spans="3:6" ht="18.75">
      <c r="C168" s="202"/>
      <c r="D168" s="201"/>
      <c r="E168" s="201"/>
      <c r="F168" s="236"/>
    </row>
    <row r="169" spans="3:6" ht="18.75">
      <c r="C169" s="202"/>
      <c r="D169" s="201"/>
      <c r="E169" s="201"/>
      <c r="F169" s="236"/>
    </row>
    <row r="170" spans="3:6" ht="18.75">
      <c r="C170" s="202"/>
      <c r="D170" s="201"/>
      <c r="E170" s="201"/>
      <c r="F170" s="236"/>
    </row>
    <row r="171" spans="3:6" ht="18.75">
      <c r="C171" s="202"/>
      <c r="D171" s="201"/>
      <c r="E171" s="201"/>
      <c r="F171" s="236"/>
    </row>
    <row r="172" spans="3:6" ht="18.75">
      <c r="C172" s="202"/>
      <c r="D172" s="201"/>
      <c r="E172" s="201"/>
      <c r="F172" s="236"/>
    </row>
    <row r="173" spans="3:6" ht="18.75">
      <c r="C173" s="202"/>
      <c r="D173" s="201"/>
      <c r="E173" s="201"/>
      <c r="F173" s="236"/>
    </row>
    <row r="174" spans="3:6" ht="18.75">
      <c r="C174" s="202"/>
      <c r="D174" s="201"/>
      <c r="E174" s="201"/>
      <c r="F174" s="236"/>
    </row>
    <row r="175" spans="3:6" ht="18.75">
      <c r="C175" s="202"/>
      <c r="D175" s="201"/>
      <c r="E175" s="201"/>
      <c r="F175" s="236"/>
    </row>
    <row r="176" spans="3:6" ht="18.75">
      <c r="C176" s="202"/>
      <c r="D176" s="201"/>
      <c r="E176" s="201"/>
      <c r="F176" s="236"/>
    </row>
    <row r="177" spans="3:6" ht="18.75">
      <c r="C177" s="202"/>
      <c r="D177" s="201"/>
      <c r="E177" s="201"/>
      <c r="F177" s="236"/>
    </row>
    <row r="178" spans="3:6" ht="18.75">
      <c r="C178" s="202"/>
      <c r="D178" s="201"/>
      <c r="E178" s="201"/>
      <c r="F178" s="236"/>
    </row>
    <row r="179" spans="3:6" ht="18.75">
      <c r="C179" s="202"/>
      <c r="D179" s="201"/>
      <c r="E179" s="201"/>
      <c r="F179" s="236"/>
    </row>
    <row r="180" spans="3:6" ht="18.75">
      <c r="C180" s="202"/>
      <c r="D180" s="201"/>
      <c r="E180" s="201"/>
      <c r="F180" s="236"/>
    </row>
    <row r="181" spans="3:6" ht="18.75">
      <c r="C181" s="202"/>
      <c r="D181" s="201"/>
      <c r="E181" s="201"/>
      <c r="F181" s="236"/>
    </row>
    <row r="182" spans="3:6" ht="18.75">
      <c r="C182" s="202"/>
      <c r="D182" s="201"/>
      <c r="E182" s="201"/>
      <c r="F182" s="236"/>
    </row>
    <row r="183" spans="3:6" ht="18.75">
      <c r="C183" s="202"/>
      <c r="D183" s="201"/>
      <c r="E183" s="201"/>
      <c r="F183" s="236"/>
    </row>
    <row r="184" spans="3:6" ht="18.75">
      <c r="C184" s="202"/>
      <c r="D184" s="201"/>
      <c r="E184" s="201"/>
      <c r="F184" s="236"/>
    </row>
    <row r="185" spans="3:6" ht="18.75">
      <c r="C185" s="202"/>
      <c r="D185" s="201"/>
      <c r="E185" s="201"/>
      <c r="F185" s="236"/>
    </row>
    <row r="186" spans="3:6" ht="18.75">
      <c r="C186" s="202"/>
      <c r="D186" s="201"/>
      <c r="E186" s="201"/>
      <c r="F186" s="236"/>
    </row>
    <row r="187" spans="3:6" ht="18.75">
      <c r="C187" s="202"/>
      <c r="D187" s="201"/>
      <c r="E187" s="201"/>
      <c r="F187" s="236"/>
    </row>
    <row r="188" spans="3:6" ht="18.75">
      <c r="C188" s="202"/>
      <c r="D188" s="201"/>
      <c r="E188" s="201"/>
      <c r="F188" s="236"/>
    </row>
    <row r="189" spans="3:6" ht="18.75">
      <c r="C189" s="202"/>
      <c r="D189" s="201"/>
      <c r="E189" s="201"/>
      <c r="F189" s="236"/>
    </row>
    <row r="190" spans="3:6" ht="18.75">
      <c r="C190" s="202"/>
      <c r="D190" s="201"/>
      <c r="E190" s="201"/>
      <c r="F190" s="236"/>
    </row>
    <row r="191" spans="3:6" ht="18.75">
      <c r="C191" s="202"/>
      <c r="D191" s="201"/>
      <c r="E191" s="201"/>
      <c r="F191" s="236"/>
    </row>
    <row r="192" spans="3:6" ht="18.75">
      <c r="C192" s="202"/>
      <c r="D192" s="201"/>
      <c r="E192" s="201"/>
      <c r="F192" s="236"/>
    </row>
    <row r="193" spans="3:6" ht="18.75">
      <c r="C193" s="202"/>
      <c r="D193" s="201"/>
      <c r="E193" s="201"/>
      <c r="F193" s="236"/>
    </row>
    <row r="194" spans="3:6" ht="18.75">
      <c r="C194" s="202"/>
      <c r="D194" s="201"/>
      <c r="E194" s="201"/>
      <c r="F194" s="236"/>
    </row>
    <row r="195" spans="3:6" ht="18.75">
      <c r="C195" s="202"/>
      <c r="D195" s="201"/>
      <c r="E195" s="201"/>
      <c r="F195" s="236"/>
    </row>
    <row r="196" spans="3:6" ht="18.75">
      <c r="C196" s="202"/>
      <c r="D196" s="201"/>
      <c r="E196" s="201"/>
      <c r="F196" s="236"/>
    </row>
    <row r="197" spans="3:6" ht="18.75">
      <c r="C197" s="202"/>
      <c r="D197" s="201"/>
      <c r="E197" s="201"/>
      <c r="F197" s="236"/>
    </row>
    <row r="198" spans="3:6" ht="18.75">
      <c r="C198" s="202"/>
      <c r="D198" s="201"/>
      <c r="E198" s="201"/>
      <c r="F198" s="236"/>
    </row>
    <row r="199" spans="3:6" ht="18.75">
      <c r="C199" s="202"/>
      <c r="D199" s="201"/>
      <c r="E199" s="201"/>
      <c r="F199" s="236"/>
    </row>
    <row r="200" spans="3:6" ht="18.75">
      <c r="C200" s="202"/>
      <c r="D200" s="201"/>
      <c r="E200" s="201"/>
      <c r="F200" s="236"/>
    </row>
    <row r="201" spans="3:6" ht="18.75">
      <c r="C201" s="202"/>
      <c r="D201" s="201"/>
      <c r="E201" s="201"/>
      <c r="F201" s="236"/>
    </row>
    <row r="202" spans="3:6" ht="18.75">
      <c r="C202" s="202"/>
      <c r="D202" s="201"/>
      <c r="E202" s="201"/>
      <c r="F202" s="236"/>
    </row>
    <row r="203" spans="3:6" ht="18.75">
      <c r="C203" s="202"/>
      <c r="D203" s="201"/>
      <c r="E203" s="201"/>
      <c r="F203" s="236"/>
    </row>
    <row r="204" spans="3:6" ht="18.75">
      <c r="C204" s="202"/>
      <c r="D204" s="201"/>
      <c r="E204" s="201"/>
      <c r="F204" s="236"/>
    </row>
    <row r="205" spans="3:6" ht="18.75">
      <c r="C205" s="202"/>
      <c r="D205" s="201"/>
      <c r="E205" s="201"/>
      <c r="F205" s="236"/>
    </row>
    <row r="206" spans="3:6" ht="18.75">
      <c r="C206" s="202"/>
      <c r="D206" s="201"/>
      <c r="E206" s="201"/>
      <c r="F206" s="236"/>
    </row>
    <row r="207" spans="3:6" ht="18.75">
      <c r="C207" s="202"/>
      <c r="D207" s="201"/>
      <c r="E207" s="201"/>
      <c r="F207" s="236"/>
    </row>
    <row r="208" spans="3:6" ht="18.75">
      <c r="C208" s="202"/>
      <c r="D208" s="201"/>
      <c r="E208" s="201"/>
      <c r="F208" s="236"/>
    </row>
    <row r="209" spans="3:6" ht="18.75">
      <c r="C209" s="202"/>
      <c r="D209" s="201"/>
      <c r="E209" s="201"/>
      <c r="F209" s="236"/>
    </row>
    <row r="210" spans="3:6" ht="18.75">
      <c r="C210" s="202"/>
      <c r="D210" s="201"/>
      <c r="E210" s="201"/>
      <c r="F210" s="236"/>
    </row>
    <row r="211" spans="3:6" ht="18.75">
      <c r="C211" s="202"/>
      <c r="D211" s="201"/>
      <c r="E211" s="201"/>
      <c r="F211" s="236"/>
    </row>
    <row r="212" spans="3:6" ht="18.75">
      <c r="C212" s="202"/>
      <c r="D212" s="201"/>
      <c r="E212" s="201"/>
      <c r="F212" s="236"/>
    </row>
    <row r="213" spans="3:6" ht="18.75">
      <c r="C213" s="202"/>
      <c r="D213" s="201"/>
      <c r="E213" s="201"/>
      <c r="F213" s="236"/>
    </row>
    <row r="214" spans="3:6" ht="18.75">
      <c r="C214" s="202"/>
      <c r="D214" s="201"/>
      <c r="E214" s="201"/>
      <c r="F214" s="236"/>
    </row>
    <row r="215" spans="3:6" ht="18.75">
      <c r="C215" s="202"/>
      <c r="D215" s="201"/>
      <c r="E215" s="201"/>
      <c r="F215" s="236"/>
    </row>
    <row r="216" spans="3:6" ht="18.75">
      <c r="C216" s="202"/>
      <c r="D216" s="201"/>
      <c r="E216" s="201"/>
      <c r="F216" s="236"/>
    </row>
    <row r="217" spans="3:6" ht="18.75">
      <c r="C217" s="202"/>
      <c r="D217" s="201"/>
      <c r="E217" s="201"/>
      <c r="F217" s="236"/>
    </row>
    <row r="218" spans="3:6" ht="18.75">
      <c r="C218" s="202"/>
      <c r="D218" s="201"/>
      <c r="E218" s="201"/>
      <c r="F218" s="236"/>
    </row>
    <row r="219" spans="3:6" ht="18.75">
      <c r="C219" s="202"/>
      <c r="D219" s="201"/>
      <c r="E219" s="201"/>
      <c r="F219" s="236"/>
    </row>
    <row r="220" spans="3:6" ht="18.75">
      <c r="C220" s="202"/>
      <c r="D220" s="201"/>
      <c r="E220" s="201"/>
      <c r="F220" s="236"/>
    </row>
    <row r="221" spans="3:6" ht="18.75">
      <c r="C221" s="202"/>
      <c r="D221" s="201"/>
      <c r="E221" s="201"/>
      <c r="F221" s="236"/>
    </row>
    <row r="222" spans="3:6" ht="18.75">
      <c r="C222" s="202"/>
      <c r="D222" s="201"/>
      <c r="E222" s="201"/>
      <c r="F222" s="236"/>
    </row>
    <row r="223" spans="3:6" ht="18.75">
      <c r="C223" s="202"/>
      <c r="D223" s="201"/>
      <c r="E223" s="201"/>
      <c r="F223" s="236"/>
    </row>
    <row r="224" spans="3:6" ht="18.75">
      <c r="C224" s="202"/>
      <c r="D224" s="201"/>
      <c r="E224" s="201"/>
      <c r="F224" s="236"/>
    </row>
    <row r="225" spans="3:6" ht="18.75">
      <c r="C225" s="202"/>
      <c r="D225" s="201"/>
      <c r="E225" s="201"/>
      <c r="F225" s="236"/>
    </row>
    <row r="226" spans="3:6" ht="18.75">
      <c r="C226" s="202"/>
      <c r="D226" s="201"/>
      <c r="E226" s="201"/>
      <c r="F226" s="236"/>
    </row>
    <row r="227" spans="3:6" ht="18.75">
      <c r="C227" s="202"/>
      <c r="D227" s="201"/>
      <c r="E227" s="201"/>
      <c r="F227" s="236"/>
    </row>
    <row r="228" spans="3:6" ht="18.75">
      <c r="C228" s="202"/>
      <c r="D228" s="201"/>
      <c r="E228" s="201"/>
      <c r="F228" s="236"/>
    </row>
    <row r="229" spans="3:6" ht="18.75">
      <c r="C229" s="202"/>
      <c r="D229" s="201"/>
      <c r="E229" s="201"/>
      <c r="F229" s="236"/>
    </row>
    <row r="230" spans="3:6" ht="18.75">
      <c r="C230" s="202"/>
      <c r="D230" s="201"/>
      <c r="E230" s="201"/>
      <c r="F230" s="236"/>
    </row>
    <row r="231" spans="3:6" ht="18.75">
      <c r="C231" s="202"/>
      <c r="D231" s="201"/>
      <c r="E231" s="201"/>
      <c r="F231" s="236"/>
    </row>
    <row r="232" spans="3:6" ht="18.75">
      <c r="C232" s="202"/>
      <c r="D232" s="201"/>
      <c r="E232" s="201"/>
      <c r="F232" s="236"/>
    </row>
    <row r="233" spans="3:6" ht="18.75">
      <c r="C233" s="202"/>
      <c r="D233" s="201"/>
      <c r="E233" s="201"/>
      <c r="F233" s="236"/>
    </row>
    <row r="234" spans="3:6" ht="18.75">
      <c r="C234" s="202"/>
      <c r="D234" s="201"/>
      <c r="E234" s="201"/>
      <c r="F234" s="236"/>
    </row>
    <row r="235" spans="3:6" ht="18.75">
      <c r="C235" s="202"/>
      <c r="D235" s="201"/>
      <c r="E235" s="201"/>
      <c r="F235" s="236"/>
    </row>
    <row r="236" spans="3:6" ht="18.75">
      <c r="C236" s="202"/>
      <c r="D236" s="201"/>
      <c r="E236" s="201"/>
      <c r="F236" s="236"/>
    </row>
    <row r="237" spans="3:6" ht="18.75">
      <c r="C237" s="202"/>
      <c r="D237" s="201"/>
      <c r="E237" s="201"/>
      <c r="F237" s="236"/>
    </row>
    <row r="238" spans="3:6" ht="18.75">
      <c r="C238" s="202"/>
      <c r="D238" s="201"/>
      <c r="E238" s="201"/>
      <c r="F238" s="236"/>
    </row>
    <row r="239" spans="3:6" ht="18.75">
      <c r="C239" s="202"/>
      <c r="D239" s="201"/>
      <c r="E239" s="201"/>
      <c r="F239" s="236"/>
    </row>
    <row r="240" spans="3:6" ht="18.75">
      <c r="C240" s="202"/>
      <c r="D240" s="201"/>
      <c r="E240" s="201"/>
      <c r="F240" s="236"/>
    </row>
    <row r="241" spans="3:6" ht="18.75">
      <c r="C241" s="202"/>
      <c r="D241" s="201"/>
      <c r="E241" s="201"/>
      <c r="F241" s="236"/>
    </row>
    <row r="242" spans="3:6" ht="18.75">
      <c r="C242" s="202"/>
      <c r="D242" s="201"/>
      <c r="E242" s="201"/>
      <c r="F242" s="236"/>
    </row>
    <row r="243" spans="3:6" ht="18.75">
      <c r="C243" s="202"/>
      <c r="D243" s="201"/>
      <c r="E243" s="201"/>
      <c r="F243" s="236"/>
    </row>
    <row r="244" spans="3:6" ht="18.75">
      <c r="C244" s="202"/>
      <c r="D244" s="201"/>
      <c r="E244" s="201"/>
      <c r="F244" s="236"/>
    </row>
    <row r="245" spans="3:6" ht="18.75">
      <c r="C245" s="202"/>
      <c r="D245" s="201"/>
      <c r="E245" s="201"/>
      <c r="F245" s="236"/>
    </row>
    <row r="246" spans="3:6" ht="18.75">
      <c r="C246" s="202"/>
      <c r="D246" s="201"/>
      <c r="E246" s="201"/>
      <c r="F246" s="236"/>
    </row>
    <row r="247" spans="3:6" ht="18.75">
      <c r="C247" s="202"/>
      <c r="D247" s="201"/>
      <c r="E247" s="201"/>
      <c r="F247" s="236"/>
    </row>
    <row r="248" spans="3:6" ht="18.75">
      <c r="C248" s="202"/>
      <c r="D248" s="201"/>
      <c r="E248" s="201"/>
      <c r="F248" s="236"/>
    </row>
    <row r="249" spans="3:6" ht="18.75">
      <c r="C249" s="202"/>
      <c r="D249" s="201"/>
      <c r="E249" s="201"/>
      <c r="F249" s="236"/>
    </row>
    <row r="250" spans="3:6" ht="18.75">
      <c r="C250" s="202"/>
      <c r="D250" s="201"/>
      <c r="E250" s="201"/>
      <c r="F250" s="236"/>
    </row>
    <row r="251" spans="3:6" ht="18.75">
      <c r="C251" s="202"/>
      <c r="D251" s="201"/>
      <c r="E251" s="201"/>
      <c r="F251" s="236"/>
    </row>
    <row r="252" spans="3:6" ht="18.75">
      <c r="C252" s="202"/>
      <c r="D252" s="201"/>
      <c r="E252" s="201"/>
      <c r="F252" s="236"/>
    </row>
    <row r="253" spans="3:6" ht="18.75">
      <c r="C253" s="202"/>
      <c r="D253" s="201"/>
      <c r="E253" s="201"/>
      <c r="F253" s="236"/>
    </row>
    <row r="254" spans="3:6" ht="18.75">
      <c r="C254" s="202"/>
      <c r="D254" s="201"/>
      <c r="E254" s="201"/>
      <c r="F254" s="236"/>
    </row>
    <row r="255" spans="3:6" ht="18.75">
      <c r="C255" s="202"/>
      <c r="D255" s="201"/>
      <c r="E255" s="201"/>
      <c r="F255" s="236"/>
    </row>
    <row r="256" spans="3:6" ht="18.75">
      <c r="C256" s="202"/>
      <c r="D256" s="201"/>
      <c r="E256" s="201"/>
      <c r="F256" s="236"/>
    </row>
    <row r="257" spans="3:6" ht="18.75">
      <c r="C257" s="202"/>
      <c r="D257" s="201"/>
      <c r="E257" s="201"/>
      <c r="F257" s="236"/>
    </row>
    <row r="258" spans="3:6" ht="18.75">
      <c r="C258" s="202"/>
      <c r="D258" s="201"/>
      <c r="E258" s="201"/>
      <c r="F258" s="236"/>
    </row>
    <row r="259" spans="3:6" ht="18.75">
      <c r="C259" s="202"/>
      <c r="D259" s="201"/>
      <c r="E259" s="201"/>
      <c r="F259" s="236"/>
    </row>
    <row r="260" spans="3:6" ht="18.75">
      <c r="C260" s="202"/>
      <c r="D260" s="201"/>
      <c r="E260" s="201"/>
      <c r="F260" s="236"/>
    </row>
    <row r="261" spans="3:6" ht="18.75">
      <c r="C261" s="202"/>
      <c r="D261" s="201"/>
      <c r="E261" s="201"/>
      <c r="F261" s="236"/>
    </row>
    <row r="262" spans="3:6" ht="18.75">
      <c r="C262" s="202"/>
      <c r="D262" s="201"/>
      <c r="E262" s="201"/>
      <c r="F262" s="236"/>
    </row>
    <row r="263" spans="3:6" ht="18.75">
      <c r="C263" s="202"/>
      <c r="D263" s="201"/>
      <c r="E263" s="201"/>
      <c r="F263" s="236"/>
    </row>
    <row r="264" spans="3:6" ht="18.75">
      <c r="C264" s="202"/>
      <c r="D264" s="201"/>
      <c r="E264" s="201"/>
      <c r="F264" s="236"/>
    </row>
    <row r="265" spans="3:6" ht="18.75">
      <c r="C265" s="202"/>
      <c r="D265" s="201"/>
      <c r="E265" s="201"/>
      <c r="F265" s="236"/>
    </row>
    <row r="266" spans="3:6" ht="18.75">
      <c r="C266" s="202"/>
      <c r="D266" s="201"/>
      <c r="E266" s="201"/>
      <c r="F266" s="236"/>
    </row>
    <row r="267" spans="3:6" ht="18.75">
      <c r="C267" s="202"/>
      <c r="D267" s="201"/>
      <c r="E267" s="201"/>
      <c r="F267" s="236"/>
    </row>
    <row r="268" spans="3:6" ht="18.75">
      <c r="C268" s="202"/>
      <c r="D268" s="201"/>
      <c r="E268" s="201"/>
      <c r="F268" s="236"/>
    </row>
    <row r="269" spans="3:6" ht="18.75">
      <c r="C269" s="202"/>
      <c r="D269" s="201"/>
      <c r="E269" s="201"/>
      <c r="F269" s="236"/>
    </row>
    <row r="270" spans="3:6" ht="18.75">
      <c r="C270" s="202"/>
      <c r="D270" s="201"/>
      <c r="E270" s="201"/>
      <c r="F270" s="236"/>
    </row>
    <row r="271" spans="3:6" ht="18.75">
      <c r="C271" s="202"/>
      <c r="D271" s="201"/>
      <c r="E271" s="201"/>
      <c r="F271" s="236"/>
    </row>
    <row r="272" spans="3:6" ht="18.75">
      <c r="C272" s="202"/>
      <c r="D272" s="201"/>
      <c r="E272" s="201"/>
      <c r="F272" s="236"/>
    </row>
    <row r="273" spans="3:6" ht="18.75">
      <c r="C273" s="202"/>
      <c r="D273" s="201"/>
      <c r="E273" s="201"/>
      <c r="F273" s="236"/>
    </row>
    <row r="274" spans="3:6" ht="18.75">
      <c r="C274" s="202"/>
      <c r="D274" s="201"/>
      <c r="E274" s="201"/>
      <c r="F274" s="236"/>
    </row>
    <row r="275" spans="3:6" ht="18.75">
      <c r="C275" s="202"/>
      <c r="D275" s="201"/>
      <c r="E275" s="201"/>
      <c r="F275" s="236"/>
    </row>
    <row r="276" spans="3:6" ht="18.75">
      <c r="C276" s="202"/>
      <c r="D276" s="201"/>
      <c r="E276" s="201"/>
      <c r="F276" s="236"/>
    </row>
    <row r="277" spans="3:6" ht="18.75">
      <c r="C277" s="202"/>
      <c r="D277" s="201"/>
      <c r="E277" s="201"/>
      <c r="F277" s="236"/>
    </row>
    <row r="278" spans="3:6" ht="18.75">
      <c r="C278" s="202"/>
      <c r="D278" s="201"/>
      <c r="E278" s="201"/>
      <c r="F278" s="236"/>
    </row>
    <row r="279" spans="3:6" ht="18.75">
      <c r="C279" s="202"/>
      <c r="D279" s="201"/>
      <c r="E279" s="201"/>
      <c r="F279" s="236"/>
    </row>
    <row r="280" spans="3:6" ht="18.75">
      <c r="C280" s="202"/>
      <c r="D280" s="201"/>
      <c r="E280" s="201"/>
      <c r="F280" s="236"/>
    </row>
    <row r="281" spans="3:6" ht="18.75">
      <c r="C281" s="202"/>
      <c r="D281" s="201"/>
      <c r="E281" s="201"/>
      <c r="F281" s="236"/>
    </row>
    <row r="282" spans="3:6" ht="18.75">
      <c r="C282" s="202"/>
      <c r="D282" s="201"/>
      <c r="E282" s="201"/>
      <c r="F282" s="236"/>
    </row>
    <row r="283" spans="3:6" ht="18.75">
      <c r="C283" s="202"/>
      <c r="D283" s="201"/>
      <c r="E283" s="201"/>
      <c r="F283" s="236"/>
    </row>
    <row r="284" spans="3:6" ht="18.75">
      <c r="C284" s="202"/>
      <c r="D284" s="201"/>
      <c r="E284" s="201"/>
      <c r="F284" s="236"/>
    </row>
    <row r="285" spans="3:6" ht="18.75">
      <c r="C285" s="202"/>
      <c r="D285" s="201"/>
      <c r="E285" s="201"/>
      <c r="F285" s="236"/>
    </row>
    <row r="286" spans="3:6" ht="18.75">
      <c r="C286" s="202"/>
      <c r="D286" s="201"/>
      <c r="E286" s="201"/>
      <c r="F286" s="236"/>
    </row>
    <row r="287" spans="3:6" ht="18.75">
      <c r="C287" s="202"/>
      <c r="D287" s="201"/>
      <c r="E287" s="201"/>
      <c r="F287" s="236"/>
    </row>
    <row r="288" spans="3:6" ht="18.75">
      <c r="C288" s="202"/>
      <c r="D288" s="201"/>
      <c r="E288" s="201"/>
      <c r="F288" s="236"/>
    </row>
    <row r="289" spans="3:6" ht="18.75">
      <c r="C289" s="202"/>
      <c r="D289" s="201"/>
      <c r="E289" s="201"/>
      <c r="F289" s="236"/>
    </row>
    <row r="290" spans="3:6" ht="18.75">
      <c r="C290" s="202"/>
      <c r="D290" s="201"/>
      <c r="E290" s="201"/>
      <c r="F290" s="236"/>
    </row>
    <row r="291" spans="3:6" ht="18.75">
      <c r="C291" s="202"/>
      <c r="D291" s="201"/>
      <c r="E291" s="201"/>
      <c r="F291" s="236"/>
    </row>
    <row r="292" spans="3:6" ht="18.75">
      <c r="C292" s="202"/>
      <c r="D292" s="201"/>
      <c r="E292" s="201"/>
      <c r="F292" s="236"/>
    </row>
    <row r="293" spans="3:6" ht="18.75">
      <c r="C293" s="202"/>
      <c r="D293" s="201"/>
      <c r="E293" s="201"/>
      <c r="F293" s="236"/>
    </row>
    <row r="294" spans="3:6" ht="18.75">
      <c r="C294" s="202"/>
      <c r="D294" s="201"/>
      <c r="E294" s="201"/>
      <c r="F294" s="236"/>
    </row>
    <row r="295" spans="3:6" ht="18.75">
      <c r="C295" s="202"/>
      <c r="D295" s="201"/>
      <c r="E295" s="201"/>
      <c r="F295" s="236"/>
    </row>
    <row r="296" spans="3:6" ht="18.75">
      <c r="C296" s="202"/>
      <c r="D296" s="201"/>
      <c r="E296" s="201"/>
      <c r="F296" s="236"/>
    </row>
    <row r="297" spans="3:6" ht="18.75">
      <c r="C297" s="202"/>
      <c r="D297" s="201"/>
      <c r="E297" s="201"/>
      <c r="F297" s="236"/>
    </row>
    <row r="298" spans="3:6" ht="18.75">
      <c r="C298" s="202"/>
      <c r="D298" s="201"/>
      <c r="E298" s="201"/>
      <c r="F298" s="236"/>
    </row>
    <row r="299" spans="3:6" ht="18.75">
      <c r="C299" s="202"/>
      <c r="D299" s="201"/>
      <c r="E299" s="201"/>
      <c r="F299" s="236"/>
    </row>
    <row r="300" spans="3:6" ht="18.75">
      <c r="C300" s="202"/>
      <c r="D300" s="201"/>
      <c r="E300" s="201"/>
      <c r="F300" s="236"/>
    </row>
    <row r="301" spans="3:6" ht="18.75">
      <c r="C301" s="202"/>
      <c r="D301" s="201"/>
      <c r="E301" s="201"/>
      <c r="F301" s="236"/>
    </row>
    <row r="302" spans="3:6" ht="18.75">
      <c r="C302" s="202"/>
      <c r="D302" s="201"/>
      <c r="E302" s="201"/>
      <c r="F302" s="236"/>
    </row>
    <row r="303" spans="3:6" ht="18.75">
      <c r="C303" s="202"/>
      <c r="D303" s="201"/>
      <c r="E303" s="201"/>
      <c r="F303" s="236"/>
    </row>
    <row r="304" spans="3:6" ht="18.75">
      <c r="C304" s="202"/>
      <c r="D304" s="201"/>
      <c r="E304" s="201"/>
      <c r="F304" s="236"/>
    </row>
    <row r="305" spans="3:6" ht="18.75">
      <c r="C305" s="202"/>
      <c r="D305" s="201"/>
      <c r="E305" s="201"/>
      <c r="F305" s="236"/>
    </row>
    <row r="306" spans="3:6" ht="18.75">
      <c r="C306" s="202"/>
      <c r="D306" s="201"/>
      <c r="E306" s="201"/>
      <c r="F306" s="236"/>
    </row>
    <row r="307" spans="3:6" ht="18.75">
      <c r="C307" s="202"/>
      <c r="D307" s="201"/>
      <c r="E307" s="201"/>
      <c r="F307" s="236"/>
    </row>
    <row r="308" spans="3:6" ht="18.75">
      <c r="C308" s="202"/>
      <c r="D308" s="201"/>
      <c r="E308" s="201"/>
      <c r="F308" s="236"/>
    </row>
    <row r="309" spans="3:6" ht="18.75">
      <c r="C309" s="202"/>
      <c r="D309" s="201"/>
      <c r="E309" s="201"/>
      <c r="F309" s="236"/>
    </row>
    <row r="310" spans="3:6" ht="18.75">
      <c r="C310" s="202"/>
      <c r="D310" s="201"/>
      <c r="E310" s="201"/>
      <c r="F310" s="236"/>
    </row>
    <row r="311" spans="3:6" ht="18.75">
      <c r="C311" s="202"/>
      <c r="D311" s="201"/>
      <c r="E311" s="201"/>
      <c r="F311" s="236"/>
    </row>
    <row r="312" spans="3:6" ht="18.75">
      <c r="C312" s="202"/>
      <c r="D312" s="201"/>
      <c r="E312" s="201"/>
      <c r="F312" s="236"/>
    </row>
    <row r="313" spans="3:6" ht="18.75">
      <c r="C313" s="202"/>
      <c r="D313" s="201"/>
      <c r="E313" s="201"/>
      <c r="F313" s="236"/>
    </row>
    <row r="314" spans="3:6" ht="18.75">
      <c r="C314" s="202"/>
      <c r="D314" s="201"/>
      <c r="E314" s="201"/>
      <c r="F314" s="236"/>
    </row>
    <row r="315" spans="3:6" ht="18.75">
      <c r="C315" s="202"/>
      <c r="D315" s="201"/>
      <c r="E315" s="201"/>
      <c r="F315" s="236"/>
    </row>
    <row r="316" spans="3:6" ht="18.75">
      <c r="C316" s="202"/>
      <c r="D316" s="201"/>
      <c r="E316" s="201"/>
      <c r="F316" s="236"/>
    </row>
    <row r="317" spans="3:6" ht="18.75">
      <c r="C317" s="202"/>
      <c r="D317" s="201"/>
      <c r="E317" s="201"/>
      <c r="F317" s="236"/>
    </row>
    <row r="318" spans="3:6" ht="18.75">
      <c r="C318" s="202"/>
      <c r="D318" s="201"/>
      <c r="E318" s="201"/>
      <c r="F318" s="236"/>
    </row>
    <row r="319" spans="3:6" ht="18.75">
      <c r="C319" s="202"/>
      <c r="D319" s="201"/>
      <c r="E319" s="201"/>
      <c r="F319" s="236"/>
    </row>
    <row r="320" spans="3:6" ht="18.75">
      <c r="C320" s="202"/>
      <c r="D320" s="201"/>
      <c r="E320" s="201"/>
      <c r="F320" s="236"/>
    </row>
    <row r="321" spans="3:6" ht="18.75">
      <c r="C321" s="202"/>
      <c r="D321" s="201"/>
      <c r="E321" s="201"/>
      <c r="F321" s="236"/>
    </row>
    <row r="322" spans="3:6" ht="18.75">
      <c r="C322" s="202"/>
      <c r="D322" s="201"/>
      <c r="E322" s="201"/>
      <c r="F322" s="236"/>
    </row>
    <row r="323" spans="3:6" ht="18.75">
      <c r="C323" s="202"/>
      <c r="D323" s="201"/>
      <c r="E323" s="201"/>
      <c r="F323" s="236"/>
    </row>
    <row r="324" spans="3:6" ht="18.75">
      <c r="C324" s="202"/>
      <c r="D324" s="201"/>
      <c r="E324" s="201"/>
      <c r="F324" s="236"/>
    </row>
    <row r="325" spans="3:6" ht="18.75">
      <c r="C325" s="202"/>
      <c r="D325" s="201"/>
      <c r="E325" s="201"/>
      <c r="F325" s="236"/>
    </row>
    <row r="326" spans="3:6" ht="18.75">
      <c r="C326" s="202"/>
      <c r="D326" s="201"/>
      <c r="E326" s="201"/>
      <c r="F326" s="236"/>
    </row>
    <row r="327" spans="3:6" ht="18.75">
      <c r="C327" s="202"/>
      <c r="D327" s="201"/>
      <c r="E327" s="201"/>
      <c r="F327" s="236"/>
    </row>
    <row r="328" spans="3:6" ht="18.75">
      <c r="C328" s="202"/>
      <c r="D328" s="201"/>
      <c r="E328" s="201"/>
      <c r="F328" s="236"/>
    </row>
    <row r="329" spans="3:6" ht="18.75">
      <c r="C329" s="202"/>
      <c r="D329" s="201"/>
      <c r="E329" s="201"/>
      <c r="F329" s="236"/>
    </row>
    <row r="330" spans="3:6" ht="18.75">
      <c r="C330" s="202"/>
      <c r="D330" s="201"/>
      <c r="E330" s="201"/>
      <c r="F330" s="236"/>
    </row>
    <row r="331" spans="3:6" ht="18.75">
      <c r="C331" s="202"/>
      <c r="D331" s="201"/>
      <c r="E331" s="201"/>
      <c r="F331" s="236"/>
    </row>
    <row r="332" spans="3:6" ht="18.75">
      <c r="C332" s="202"/>
      <c r="D332" s="201"/>
      <c r="E332" s="201"/>
      <c r="F332" s="236"/>
    </row>
    <row r="333" spans="3:6" ht="18.75">
      <c r="C333" s="202"/>
      <c r="D333" s="201"/>
      <c r="E333" s="201"/>
      <c r="F333" s="236"/>
    </row>
    <row r="334" spans="3:6" ht="18.75">
      <c r="C334" s="202"/>
      <c r="D334" s="201"/>
      <c r="E334" s="201"/>
      <c r="F334" s="236"/>
    </row>
    <row r="335" spans="3:6" ht="18.75">
      <c r="C335" s="202"/>
      <c r="D335" s="201"/>
      <c r="E335" s="201"/>
      <c r="F335" s="236"/>
    </row>
    <row r="336" spans="3:6" ht="18.75">
      <c r="C336" s="202"/>
      <c r="D336" s="201"/>
      <c r="E336" s="201"/>
      <c r="F336" s="236"/>
    </row>
    <row r="337" spans="3:6" ht="18.75">
      <c r="C337" s="202"/>
      <c r="D337" s="201"/>
      <c r="E337" s="201"/>
      <c r="F337" s="236"/>
    </row>
    <row r="338" spans="3:6" ht="18.75">
      <c r="C338" s="202"/>
      <c r="D338" s="201"/>
      <c r="E338" s="201"/>
      <c r="F338" s="236"/>
    </row>
    <row r="339" spans="3:6" ht="18.75">
      <c r="C339" s="202"/>
      <c r="D339" s="201"/>
      <c r="E339" s="201"/>
      <c r="F339" s="236"/>
    </row>
    <row r="340" spans="3:6" ht="18.75">
      <c r="C340" s="202"/>
      <c r="D340" s="201"/>
      <c r="E340" s="201"/>
      <c r="F340" s="236"/>
    </row>
    <row r="341" spans="3:6" ht="18.75">
      <c r="C341" s="202"/>
      <c r="D341" s="201"/>
      <c r="E341" s="201"/>
      <c r="F341" s="236"/>
    </row>
    <row r="342" spans="3:6" ht="18.75">
      <c r="C342" s="202"/>
      <c r="D342" s="201"/>
      <c r="E342" s="201"/>
      <c r="F342" s="236"/>
    </row>
    <row r="343" spans="3:6" ht="18.75">
      <c r="C343" s="202"/>
      <c r="D343" s="201"/>
      <c r="E343" s="201"/>
      <c r="F343" s="236"/>
    </row>
    <row r="344" spans="3:6" ht="18.75">
      <c r="C344" s="202"/>
      <c r="D344" s="201"/>
      <c r="E344" s="201"/>
      <c r="F344" s="236"/>
    </row>
    <row r="345" spans="3:6" ht="18.75">
      <c r="C345" s="202"/>
      <c r="D345" s="201"/>
      <c r="E345" s="201"/>
      <c r="F345" s="236"/>
    </row>
    <row r="346" spans="3:6" ht="18.75">
      <c r="C346" s="202"/>
      <c r="D346" s="201"/>
      <c r="E346" s="201"/>
      <c r="F346" s="236"/>
    </row>
    <row r="347" spans="3:6" ht="18.75">
      <c r="C347" s="202"/>
      <c r="D347" s="201"/>
      <c r="E347" s="201"/>
      <c r="F347" s="236"/>
    </row>
    <row r="348" spans="3:6" ht="18.75">
      <c r="C348" s="202"/>
      <c r="D348" s="201"/>
      <c r="E348" s="201"/>
      <c r="F348" s="236"/>
    </row>
    <row r="349" spans="3:6" ht="18.75">
      <c r="C349" s="202"/>
      <c r="D349" s="201"/>
      <c r="E349" s="201"/>
      <c r="F349" s="236"/>
    </row>
    <row r="350" spans="3:6" ht="18.75">
      <c r="C350" s="202"/>
      <c r="D350" s="201"/>
      <c r="E350" s="201"/>
      <c r="F350" s="236"/>
    </row>
    <row r="351" spans="3:6" ht="18.75">
      <c r="C351" s="202"/>
      <c r="D351" s="201"/>
      <c r="E351" s="201"/>
      <c r="F351" s="236"/>
    </row>
    <row r="352" spans="3:6" ht="18.75">
      <c r="C352" s="202"/>
      <c r="D352" s="201"/>
      <c r="E352" s="201"/>
      <c r="F352" s="236"/>
    </row>
    <row r="353" spans="3:6" ht="18.75">
      <c r="C353" s="202"/>
      <c r="D353" s="201"/>
      <c r="E353" s="201"/>
      <c r="F353" s="236"/>
    </row>
    <row r="354" spans="3:6" ht="18.75">
      <c r="C354" s="202"/>
      <c r="D354" s="201"/>
      <c r="E354" s="201"/>
      <c r="F354" s="236"/>
    </row>
    <row r="355" spans="3:6" ht="18.75">
      <c r="C355" s="202"/>
      <c r="D355" s="201"/>
      <c r="E355" s="201"/>
      <c r="F355" s="236"/>
    </row>
    <row r="356" spans="3:6" ht="18.75">
      <c r="C356" s="202"/>
      <c r="D356" s="201"/>
      <c r="E356" s="201"/>
      <c r="F356" s="236"/>
    </row>
    <row r="357" spans="3:6" ht="18.75">
      <c r="C357" s="202"/>
      <c r="D357" s="201"/>
      <c r="E357" s="201"/>
      <c r="F357" s="236"/>
    </row>
    <row r="358" spans="3:6" ht="18.75">
      <c r="C358" s="202"/>
      <c r="D358" s="201"/>
      <c r="E358" s="201"/>
      <c r="F358" s="236"/>
    </row>
    <row r="359" spans="3:6" ht="18.75">
      <c r="C359" s="202"/>
      <c r="D359" s="201"/>
      <c r="E359" s="201"/>
      <c r="F359" s="236"/>
    </row>
    <row r="360" spans="3:6" ht="18.75">
      <c r="C360" s="202"/>
      <c r="D360" s="201"/>
      <c r="E360" s="201"/>
      <c r="F360" s="236"/>
    </row>
    <row r="361" spans="3:6" ht="18.75">
      <c r="C361" s="202"/>
      <c r="D361" s="201"/>
      <c r="E361" s="201"/>
      <c r="F361" s="236"/>
    </row>
    <row r="362" spans="3:6" ht="18.75">
      <c r="C362" s="202"/>
      <c r="D362" s="201"/>
      <c r="E362" s="201"/>
      <c r="F362" s="236"/>
    </row>
    <row r="363" spans="3:6" ht="18.75">
      <c r="C363" s="202"/>
      <c r="D363" s="201"/>
      <c r="E363" s="201"/>
      <c r="F363" s="236"/>
    </row>
    <row r="364" spans="3:6" ht="18.75">
      <c r="C364" s="202"/>
      <c r="D364" s="201"/>
      <c r="E364" s="201"/>
      <c r="F364" s="236"/>
    </row>
    <row r="365" spans="3:6" ht="18.75">
      <c r="C365" s="202"/>
      <c r="D365" s="201"/>
      <c r="E365" s="201"/>
      <c r="F365" s="236"/>
    </row>
    <row r="366" spans="3:6" ht="18.75">
      <c r="C366" s="202"/>
      <c r="D366" s="201"/>
      <c r="E366" s="201"/>
      <c r="F366" s="236"/>
    </row>
    <row r="367" spans="3:6" ht="18.75">
      <c r="C367" s="202"/>
      <c r="D367" s="201"/>
      <c r="E367" s="201"/>
      <c r="F367" s="236"/>
    </row>
    <row r="368" spans="3:6" ht="18.75">
      <c r="C368" s="202"/>
      <c r="D368" s="201"/>
      <c r="E368" s="201"/>
      <c r="F368" s="236"/>
    </row>
    <row r="369" spans="3:6" ht="18.75">
      <c r="C369" s="202"/>
      <c r="D369" s="201"/>
      <c r="E369" s="201"/>
      <c r="F369" s="236"/>
    </row>
    <row r="370" spans="3:6" ht="18.75">
      <c r="C370" s="202"/>
      <c r="D370" s="201"/>
      <c r="E370" s="201"/>
      <c r="F370" s="236"/>
    </row>
    <row r="371" spans="3:6" ht="18.75">
      <c r="C371" s="202"/>
      <c r="D371" s="201"/>
      <c r="E371" s="201"/>
      <c r="F371" s="236"/>
    </row>
    <row r="372" spans="3:6" ht="18.75">
      <c r="C372" s="202"/>
      <c r="D372" s="201"/>
      <c r="E372" s="201"/>
      <c r="F372" s="236"/>
    </row>
    <row r="373" spans="3:6" ht="18.75">
      <c r="C373" s="202"/>
      <c r="D373" s="201"/>
      <c r="E373" s="201"/>
      <c r="F373" s="236"/>
    </row>
    <row r="374" spans="3:6" ht="18.75">
      <c r="C374" s="202"/>
      <c r="D374" s="201"/>
      <c r="E374" s="201"/>
      <c r="F374" s="236"/>
    </row>
    <row r="375" spans="3:6" ht="18.75">
      <c r="C375" s="202"/>
      <c r="D375" s="201"/>
      <c r="E375" s="201"/>
      <c r="F375" s="236"/>
    </row>
    <row r="376" spans="3:6" ht="18.75">
      <c r="C376" s="202"/>
      <c r="D376" s="201"/>
      <c r="E376" s="201"/>
      <c r="F376" s="236"/>
    </row>
    <row r="377" spans="3:6" ht="18.75">
      <c r="C377" s="202"/>
      <c r="D377" s="201"/>
      <c r="E377" s="201"/>
      <c r="F377" s="236"/>
    </row>
    <row r="378" spans="3:6" ht="18.75">
      <c r="C378" s="202"/>
      <c r="D378" s="201"/>
      <c r="E378" s="201"/>
      <c r="F378" s="236"/>
    </row>
    <row r="379" spans="3:6" ht="18.75">
      <c r="C379" s="202"/>
      <c r="D379" s="201"/>
      <c r="E379" s="201"/>
      <c r="F379" s="236"/>
    </row>
    <row r="380" spans="3:6" ht="18.75">
      <c r="C380" s="202"/>
      <c r="D380" s="201"/>
      <c r="E380" s="201"/>
      <c r="F380" s="236"/>
    </row>
    <row r="381" spans="3:6" ht="18.75">
      <c r="C381" s="202"/>
      <c r="D381" s="201"/>
      <c r="E381" s="201"/>
      <c r="F381" s="236"/>
    </row>
    <row r="382" spans="3:6" ht="18.75">
      <c r="C382" s="202"/>
      <c r="D382" s="201"/>
      <c r="E382" s="201"/>
      <c r="F382" s="236"/>
    </row>
    <row r="383" spans="3:6" ht="18.75">
      <c r="C383" s="202"/>
      <c r="D383" s="201"/>
      <c r="E383" s="201"/>
      <c r="F383" s="236"/>
    </row>
    <row r="384" spans="3:6" ht="18.75">
      <c r="C384" s="202"/>
      <c r="D384" s="201"/>
      <c r="E384" s="201"/>
      <c r="F384" s="236"/>
    </row>
    <row r="385" spans="3:6" ht="18.75">
      <c r="C385" s="202"/>
      <c r="D385" s="201"/>
      <c r="E385" s="201"/>
      <c r="F385" s="236"/>
    </row>
    <row r="386" spans="3:6" ht="18.75">
      <c r="C386" s="202"/>
      <c r="D386" s="201"/>
      <c r="E386" s="201"/>
      <c r="F386" s="236"/>
    </row>
    <row r="387" spans="3:6" ht="18.75">
      <c r="C387" s="202"/>
      <c r="D387" s="201"/>
      <c r="E387" s="201"/>
      <c r="F387" s="236"/>
    </row>
    <row r="388" spans="3:6" ht="18.75">
      <c r="C388" s="202"/>
      <c r="D388" s="201"/>
      <c r="E388" s="201"/>
      <c r="F388" s="236"/>
    </row>
    <row r="389" spans="3:6" ht="18.75">
      <c r="C389" s="202"/>
      <c r="D389" s="201"/>
      <c r="E389" s="201"/>
      <c r="F389" s="236"/>
    </row>
    <row r="390" spans="3:6" ht="18.75">
      <c r="C390" s="202"/>
      <c r="D390" s="201"/>
      <c r="E390" s="201"/>
      <c r="F390" s="236"/>
    </row>
    <row r="391" spans="3:6" ht="18.75">
      <c r="C391" s="202"/>
      <c r="D391" s="201"/>
      <c r="E391" s="201"/>
      <c r="F391" s="236"/>
    </row>
    <row r="392" spans="3:6" ht="18.75">
      <c r="C392" s="202"/>
      <c r="D392" s="201"/>
      <c r="E392" s="201"/>
      <c r="F392" s="236"/>
    </row>
    <row r="393" spans="3:6" ht="18.75">
      <c r="C393" s="202"/>
      <c r="D393" s="201"/>
      <c r="E393" s="201"/>
      <c r="F393" s="236"/>
    </row>
    <row r="394" spans="3:6" ht="18.75">
      <c r="C394" s="202"/>
      <c r="D394" s="201"/>
      <c r="E394" s="201"/>
      <c r="F394" s="236"/>
    </row>
    <row r="395" spans="3:6" ht="18.75">
      <c r="C395" s="202"/>
      <c r="D395" s="201"/>
      <c r="E395" s="201"/>
      <c r="F395" s="236"/>
    </row>
    <row r="396" spans="3:6" ht="18.75">
      <c r="C396" s="202"/>
      <c r="D396" s="201"/>
      <c r="E396" s="201"/>
      <c r="F396" s="236"/>
    </row>
    <row r="397" spans="3:6" ht="18.75">
      <c r="C397" s="202"/>
      <c r="D397" s="201"/>
      <c r="E397" s="201"/>
      <c r="F397" s="236"/>
    </row>
    <row r="398" spans="3:6" ht="18.75">
      <c r="C398" s="202"/>
      <c r="D398" s="201"/>
      <c r="E398" s="201"/>
      <c r="F398" s="236"/>
    </row>
    <row r="399" spans="3:6" ht="18.75">
      <c r="C399" s="202"/>
      <c r="D399" s="201"/>
      <c r="E399" s="201"/>
      <c r="F399" s="236"/>
    </row>
    <row r="400" spans="3:6" ht="18.75">
      <c r="C400" s="202"/>
      <c r="D400" s="201"/>
      <c r="E400" s="201"/>
      <c r="F400" s="236"/>
    </row>
    <row r="401" spans="3:6" ht="18.75">
      <c r="C401" s="202"/>
      <c r="D401" s="201"/>
      <c r="E401" s="201"/>
      <c r="F401" s="236"/>
    </row>
    <row r="402" spans="3:6" ht="18.75">
      <c r="C402" s="202"/>
      <c r="D402" s="201"/>
      <c r="E402" s="201"/>
      <c r="F402" s="236"/>
    </row>
    <row r="403" spans="3:6" ht="18.75">
      <c r="C403" s="202"/>
      <c r="D403" s="201"/>
      <c r="E403" s="201"/>
      <c r="F403" s="236"/>
    </row>
    <row r="404" spans="3:6" ht="18.75">
      <c r="C404" s="202"/>
      <c r="D404" s="201"/>
      <c r="E404" s="201"/>
      <c r="F404" s="236"/>
    </row>
    <row r="405" spans="3:6" ht="18.75">
      <c r="C405" s="202"/>
      <c r="D405" s="201"/>
      <c r="E405" s="201"/>
      <c r="F405" s="236"/>
    </row>
    <row r="406" spans="3:6" ht="18.75">
      <c r="C406" s="202"/>
      <c r="D406" s="201"/>
      <c r="E406" s="201"/>
      <c r="F406" s="236"/>
    </row>
    <row r="407" spans="3:6" ht="18.75">
      <c r="C407" s="202"/>
      <c r="D407" s="201"/>
      <c r="E407" s="201"/>
      <c r="F407" s="236"/>
    </row>
    <row r="408" spans="3:6" ht="18.75">
      <c r="C408" s="202"/>
      <c r="D408" s="201"/>
      <c r="E408" s="201"/>
      <c r="F408" s="236"/>
    </row>
    <row r="409" spans="3:6" ht="18.75">
      <c r="C409" s="202"/>
      <c r="D409" s="201"/>
      <c r="E409" s="201"/>
      <c r="F409" s="236"/>
    </row>
    <row r="410" spans="3:6" ht="18.75">
      <c r="C410" s="202"/>
      <c r="D410" s="201"/>
      <c r="E410" s="201"/>
      <c r="F410" s="236"/>
    </row>
    <row r="411" spans="3:6" ht="18.75">
      <c r="C411" s="202"/>
      <c r="D411" s="201"/>
      <c r="E411" s="201"/>
      <c r="F411" s="236"/>
    </row>
    <row r="412" spans="3:6" ht="18.75">
      <c r="C412" s="202"/>
      <c r="D412" s="201"/>
      <c r="E412" s="201"/>
      <c r="F412" s="236"/>
    </row>
    <row r="413" spans="3:6" ht="18.75">
      <c r="C413" s="202"/>
      <c r="D413" s="201"/>
      <c r="E413" s="201"/>
      <c r="F413" s="236"/>
    </row>
    <row r="414" spans="3:6" ht="18.75">
      <c r="C414" s="202"/>
      <c r="D414" s="201"/>
      <c r="E414" s="201"/>
      <c r="F414" s="236"/>
    </row>
    <row r="415" spans="3:6" ht="18.75">
      <c r="C415" s="202"/>
      <c r="D415" s="201"/>
      <c r="E415" s="201"/>
      <c r="F415" s="236"/>
    </row>
    <row r="416" spans="3:6" ht="18.75">
      <c r="C416" s="202"/>
      <c r="D416" s="201"/>
      <c r="E416" s="201"/>
      <c r="F416" s="236"/>
    </row>
    <row r="417" spans="3:6" ht="18.75">
      <c r="C417" s="202"/>
      <c r="D417" s="201"/>
      <c r="E417" s="201"/>
      <c r="F417" s="236"/>
    </row>
    <row r="418" spans="3:6" ht="18.75">
      <c r="C418" s="202"/>
      <c r="D418" s="201"/>
      <c r="E418" s="201"/>
      <c r="F418" s="236"/>
    </row>
    <row r="419" spans="3:6" ht="18.75">
      <c r="C419" s="202"/>
      <c r="D419" s="201"/>
      <c r="E419" s="201"/>
      <c r="F419" s="236"/>
    </row>
    <row r="420" spans="3:6" ht="18.75">
      <c r="C420" s="202"/>
      <c r="D420" s="201"/>
      <c r="E420" s="201"/>
      <c r="F420" s="236"/>
    </row>
    <row r="421" spans="3:6" ht="18.75">
      <c r="C421" s="202"/>
      <c r="D421" s="201"/>
      <c r="E421" s="201"/>
      <c r="F421" s="236"/>
    </row>
    <row r="422" spans="3:6" ht="18.75">
      <c r="C422" s="202"/>
      <c r="D422" s="201"/>
      <c r="E422" s="201"/>
      <c r="F422" s="236"/>
    </row>
    <row r="423" spans="3:6" ht="18.75">
      <c r="C423" s="202"/>
      <c r="D423" s="201"/>
      <c r="E423" s="201"/>
      <c r="F423" s="236"/>
    </row>
    <row r="424" spans="3:6" ht="18.75">
      <c r="C424" s="202"/>
      <c r="D424" s="201"/>
      <c r="E424" s="201"/>
      <c r="F424" s="236"/>
    </row>
    <row r="425" spans="3:6" ht="18.75">
      <c r="C425" s="202"/>
      <c r="D425" s="201"/>
      <c r="E425" s="201"/>
      <c r="F425" s="236"/>
    </row>
  </sheetData>
  <mergeCells count="6">
    <mergeCell ref="B40:G40"/>
    <mergeCell ref="D4:F4"/>
    <mergeCell ref="D5:F5"/>
    <mergeCell ref="B1:F1"/>
    <mergeCell ref="B2:F2"/>
    <mergeCell ref="A3:G3"/>
  </mergeCells>
  <printOptions/>
  <pageMargins left="0.91" right="0.51" top="1" bottom="1" header="0.5" footer="0.5"/>
  <pageSetup horizontalDpi="600" verticalDpi="600" orientation="portrait" paperSize="9" scale="59"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R282"/>
  <sheetViews>
    <sheetView tabSelected="1" view="pageBreakPreview" zoomScale="80" zoomScaleNormal="75" zoomScaleSheetLayoutView="80" workbookViewId="0" topLeftCell="A52">
      <selection activeCell="C66" sqref="C66:L66"/>
    </sheetView>
  </sheetViews>
  <sheetFormatPr defaultColWidth="8.88671875" defaultRowHeight="15"/>
  <cols>
    <col min="1" max="1" width="3.77734375" style="334" customWidth="1"/>
    <col min="2" max="2" width="3.77734375" style="334" hidden="1" customWidth="1"/>
    <col min="3" max="3" width="3.99609375" style="339" customWidth="1"/>
    <col min="4" max="4" width="15.88671875" style="339" customWidth="1"/>
    <col min="5" max="5" width="9.10546875" style="339" customWidth="1"/>
    <col min="6" max="6" width="9.5546875" style="339" customWidth="1"/>
    <col min="7" max="7" width="9.88671875" style="339" customWidth="1"/>
    <col min="8" max="8" width="10.6640625" style="339" customWidth="1"/>
    <col min="9" max="9" width="9.10546875" style="350" customWidth="1"/>
    <col min="10" max="10" width="10.3359375" style="358" customWidth="1"/>
    <col min="11" max="11" width="8.88671875" style="339" customWidth="1"/>
    <col min="12" max="12" width="10.3359375" style="350" customWidth="1"/>
    <col min="13" max="13" width="8.99609375" style="358" customWidth="1"/>
    <col min="14" max="14" width="8.88671875" style="339" customWidth="1"/>
    <col min="15" max="15" width="8.77734375" style="339" customWidth="1"/>
    <col min="16" max="16" width="9.10546875" style="339" customWidth="1"/>
    <col min="17" max="16384" width="7.3359375" style="339" customWidth="1"/>
  </cols>
  <sheetData>
    <row r="1" spans="3:12" ht="18.75">
      <c r="C1" s="335"/>
      <c r="D1" s="335"/>
      <c r="E1" s="335"/>
      <c r="F1" s="335"/>
      <c r="G1" s="335"/>
      <c r="H1" s="335"/>
      <c r="I1" s="336"/>
      <c r="J1" s="337"/>
      <c r="K1" s="338"/>
      <c r="L1" s="336"/>
    </row>
    <row r="2" spans="3:12" ht="18.75">
      <c r="C2" s="335"/>
      <c r="D2" s="335"/>
      <c r="E2" s="335"/>
      <c r="F2" s="335"/>
      <c r="G2" s="335"/>
      <c r="H2" s="335"/>
      <c r="I2" s="336"/>
      <c r="J2" s="337"/>
      <c r="K2" s="338"/>
      <c r="L2" s="336"/>
    </row>
    <row r="3" spans="3:12" ht="18.75">
      <c r="C3" s="335"/>
      <c r="D3" s="335"/>
      <c r="E3" s="335"/>
      <c r="F3" s="335"/>
      <c r="G3" s="335"/>
      <c r="H3" s="335"/>
      <c r="I3" s="336"/>
      <c r="J3" s="337"/>
      <c r="K3" s="338"/>
      <c r="L3" s="336"/>
    </row>
    <row r="4" spans="1:12" ht="46.5" customHeight="1">
      <c r="A4" s="340" t="s">
        <v>98</v>
      </c>
      <c r="B4" s="341"/>
      <c r="C4" s="341"/>
      <c r="D4" s="341"/>
      <c r="E4" s="341"/>
      <c r="F4" s="341"/>
      <c r="G4" s="341"/>
      <c r="H4" s="341"/>
      <c r="I4" s="341"/>
      <c r="J4" s="341"/>
      <c r="K4" s="341"/>
      <c r="L4" s="341"/>
    </row>
    <row r="5" spans="1:12" ht="6" customHeight="1">
      <c r="A5" s="342"/>
      <c r="C5" s="335"/>
      <c r="D5" s="335"/>
      <c r="E5" s="335"/>
      <c r="F5" s="335"/>
      <c r="G5" s="335"/>
      <c r="H5" s="335"/>
      <c r="I5" s="343"/>
      <c r="J5" s="344"/>
      <c r="K5" s="345"/>
      <c r="L5" s="346"/>
    </row>
    <row r="6" spans="1:12" ht="18.75">
      <c r="A6" s="347" t="s">
        <v>0</v>
      </c>
      <c r="B6" s="347"/>
      <c r="C6" s="347"/>
      <c r="D6" s="347"/>
      <c r="E6" s="347"/>
      <c r="F6" s="347"/>
      <c r="G6" s="347"/>
      <c r="H6" s="347"/>
      <c r="I6" s="347"/>
      <c r="J6" s="347"/>
      <c r="K6" s="334"/>
      <c r="L6" s="346"/>
    </row>
    <row r="7" spans="3:12" ht="6.75" customHeight="1">
      <c r="C7" s="335"/>
      <c r="D7" s="335"/>
      <c r="E7" s="335"/>
      <c r="F7" s="335"/>
      <c r="G7" s="335"/>
      <c r="H7" s="335"/>
      <c r="I7" s="343"/>
      <c r="J7" s="337"/>
      <c r="K7" s="338"/>
      <c r="L7" s="336"/>
    </row>
    <row r="8" spans="1:11" s="350" customFormat="1" ht="8.25" customHeight="1" hidden="1">
      <c r="A8" s="348"/>
      <c r="B8" s="348"/>
      <c r="C8" s="349"/>
      <c r="D8" s="349"/>
      <c r="E8" s="349"/>
      <c r="F8" s="349"/>
      <c r="G8" s="349"/>
      <c r="H8" s="349"/>
      <c r="I8" s="9"/>
      <c r="J8" s="9"/>
      <c r="K8" s="347"/>
    </row>
    <row r="9" spans="1:12" s="350" customFormat="1" ht="1.5" customHeight="1">
      <c r="A9" s="348"/>
      <c r="B9" s="348"/>
      <c r="C9" s="343"/>
      <c r="D9" s="343"/>
      <c r="E9" s="343"/>
      <c r="F9" s="343"/>
      <c r="G9" s="343"/>
      <c r="H9" s="343"/>
      <c r="I9" s="336"/>
      <c r="J9" s="351"/>
      <c r="K9" s="352"/>
      <c r="L9" s="336"/>
    </row>
    <row r="10" spans="1:12" s="350" customFormat="1" ht="18.75" hidden="1">
      <c r="A10" s="348"/>
      <c r="B10" s="348"/>
      <c r="C10" s="343"/>
      <c r="D10" s="343"/>
      <c r="E10" s="343"/>
      <c r="F10" s="343"/>
      <c r="G10" s="343"/>
      <c r="H10" s="343"/>
      <c r="I10" s="336"/>
      <c r="J10" s="351"/>
      <c r="K10" s="352"/>
      <c r="L10" s="336"/>
    </row>
    <row r="11" spans="1:12" s="350" customFormat="1" ht="4.5" customHeight="1">
      <c r="A11" s="348"/>
      <c r="B11" s="348"/>
      <c r="C11" s="343"/>
      <c r="D11" s="343"/>
      <c r="E11" s="343"/>
      <c r="F11" s="343"/>
      <c r="G11" s="343"/>
      <c r="H11" s="343"/>
      <c r="I11" s="336"/>
      <c r="J11" s="351"/>
      <c r="K11" s="352"/>
      <c r="L11" s="336"/>
    </row>
    <row r="12" spans="1:12" s="350" customFormat="1" ht="18.75">
      <c r="A12" s="353" t="s">
        <v>60</v>
      </c>
      <c r="B12" s="348" t="s">
        <v>112</v>
      </c>
      <c r="C12" s="354" t="s">
        <v>229</v>
      </c>
      <c r="D12" s="343"/>
      <c r="E12" s="343"/>
      <c r="F12" s="343"/>
      <c r="G12" s="343"/>
      <c r="H12" s="343"/>
      <c r="I12" s="336"/>
      <c r="J12" s="351"/>
      <c r="K12" s="352"/>
      <c r="L12" s="336"/>
    </row>
    <row r="13" spans="1:12" s="350" customFormat="1" ht="45.75" customHeight="1">
      <c r="A13" s="353"/>
      <c r="B13" s="348"/>
      <c r="C13" s="571" t="s">
        <v>228</v>
      </c>
      <c r="D13" s="549"/>
      <c r="E13" s="549"/>
      <c r="F13" s="549"/>
      <c r="G13" s="549"/>
      <c r="H13" s="549"/>
      <c r="I13" s="549"/>
      <c r="J13" s="549"/>
      <c r="K13" s="549"/>
      <c r="L13" s="549"/>
    </row>
    <row r="14" spans="1:12" ht="53.25" customHeight="1">
      <c r="A14" s="357"/>
      <c r="B14" s="357"/>
      <c r="C14" s="571" t="s">
        <v>29</v>
      </c>
      <c r="D14" s="549"/>
      <c r="E14" s="549"/>
      <c r="F14" s="549"/>
      <c r="G14" s="549"/>
      <c r="H14" s="549"/>
      <c r="I14" s="549"/>
      <c r="J14" s="549"/>
      <c r="K14" s="549"/>
      <c r="L14" s="549"/>
    </row>
    <row r="15" spans="1:12" ht="3" customHeight="1">
      <c r="A15" s="357"/>
      <c r="B15" s="357"/>
      <c r="C15" s="355"/>
      <c r="D15" s="356"/>
      <c r="E15" s="356"/>
      <c r="F15" s="356"/>
      <c r="G15" s="356"/>
      <c r="H15" s="356"/>
      <c r="I15" s="356"/>
      <c r="J15" s="356"/>
      <c r="K15" s="356"/>
      <c r="L15" s="356"/>
    </row>
    <row r="16" spans="1:12" ht="19.5" customHeight="1">
      <c r="A16" s="348" t="s">
        <v>159</v>
      </c>
      <c r="B16" s="348"/>
      <c r="C16" s="354" t="s">
        <v>125</v>
      </c>
      <c r="D16" s="359"/>
      <c r="E16" s="359"/>
      <c r="F16" s="359"/>
      <c r="G16" s="359"/>
      <c r="H16" s="359"/>
      <c r="I16" s="360"/>
      <c r="J16" s="361"/>
      <c r="K16" s="362"/>
      <c r="L16" s="360"/>
    </row>
    <row r="17" spans="1:12" ht="24.75" customHeight="1">
      <c r="A17" s="363" t="s">
        <v>77</v>
      </c>
      <c r="B17" s="353" t="s">
        <v>113</v>
      </c>
      <c r="C17" s="364" t="s">
        <v>203</v>
      </c>
      <c r="D17" s="359"/>
      <c r="E17" s="359"/>
      <c r="F17" s="359"/>
      <c r="G17" s="359"/>
      <c r="H17" s="359"/>
      <c r="I17" s="360"/>
      <c r="J17" s="361"/>
      <c r="K17" s="362"/>
      <c r="L17" s="360"/>
    </row>
    <row r="18" spans="1:12" ht="26.25" customHeight="1">
      <c r="A18" s="363"/>
      <c r="B18" s="348"/>
      <c r="C18" s="585" t="s">
        <v>202</v>
      </c>
      <c r="D18" s="577"/>
      <c r="E18" s="577"/>
      <c r="F18" s="577"/>
      <c r="G18" s="577"/>
      <c r="H18" s="577"/>
      <c r="I18" s="577"/>
      <c r="J18" s="577"/>
      <c r="K18" s="577"/>
      <c r="L18" s="577"/>
    </row>
    <row r="19" spans="1:12" s="524" customFormat="1" ht="24.75" customHeight="1">
      <c r="A19" s="418" t="s">
        <v>157</v>
      </c>
      <c r="B19" s="369" t="s">
        <v>113</v>
      </c>
      <c r="C19" s="585" t="s">
        <v>114</v>
      </c>
      <c r="D19" s="577"/>
      <c r="E19" s="577"/>
      <c r="F19" s="577"/>
      <c r="G19" s="577"/>
      <c r="H19" s="577"/>
      <c r="I19" s="577"/>
      <c r="J19" s="577"/>
      <c r="K19" s="577"/>
      <c r="L19" s="577"/>
    </row>
    <row r="20" spans="1:12" ht="42.75" customHeight="1">
      <c r="A20" s="363"/>
      <c r="B20" s="348"/>
      <c r="C20" s="583" t="s">
        <v>115</v>
      </c>
      <c r="D20" s="549"/>
      <c r="E20" s="549"/>
      <c r="F20" s="549"/>
      <c r="G20" s="549"/>
      <c r="H20" s="549"/>
      <c r="I20" s="549"/>
      <c r="J20" s="549"/>
      <c r="K20" s="549"/>
      <c r="L20" s="549"/>
    </row>
    <row r="21" spans="1:12" ht="19.5" customHeight="1">
      <c r="A21" s="418" t="s">
        <v>158</v>
      </c>
      <c r="B21" s="369" t="s">
        <v>113</v>
      </c>
      <c r="C21" s="585" t="s">
        <v>116</v>
      </c>
      <c r="D21" s="577"/>
      <c r="E21" s="577"/>
      <c r="F21" s="577"/>
      <c r="G21" s="577"/>
      <c r="H21" s="577"/>
      <c r="I21" s="577"/>
      <c r="J21" s="577"/>
      <c r="K21" s="577"/>
      <c r="L21" s="577"/>
    </row>
    <row r="22" spans="1:12" ht="40.5" customHeight="1">
      <c r="A22" s="348"/>
      <c r="B22" s="348"/>
      <c r="C22" s="583" t="s">
        <v>39</v>
      </c>
      <c r="D22" s="549"/>
      <c r="E22" s="549"/>
      <c r="F22" s="549"/>
      <c r="G22" s="549"/>
      <c r="H22" s="549"/>
      <c r="I22" s="549"/>
      <c r="J22" s="549"/>
      <c r="K22" s="549"/>
      <c r="L22" s="549"/>
    </row>
    <row r="23" spans="1:12" ht="29.25" customHeight="1">
      <c r="A23" s="353" t="s">
        <v>160</v>
      </c>
      <c r="B23" s="348"/>
      <c r="C23" s="366" t="s">
        <v>156</v>
      </c>
      <c r="D23" s="367"/>
      <c r="E23" s="367"/>
      <c r="F23" s="367"/>
      <c r="G23" s="367"/>
      <c r="H23" s="368"/>
      <c r="I23" s="368"/>
      <c r="J23" s="368"/>
      <c r="K23" s="368"/>
      <c r="L23" s="368"/>
    </row>
    <row r="24" spans="1:12" ht="40.5" customHeight="1">
      <c r="A24" s="369"/>
      <c r="B24" s="353" t="s">
        <v>113</v>
      </c>
      <c r="C24" s="543" t="s">
        <v>258</v>
      </c>
      <c r="D24" s="540"/>
      <c r="E24" s="540"/>
      <c r="F24" s="540"/>
      <c r="G24" s="540"/>
      <c r="H24" s="540"/>
      <c r="I24" s="540"/>
      <c r="J24" s="540"/>
      <c r="K24" s="540"/>
      <c r="L24" s="540"/>
    </row>
    <row r="25" spans="1:12" ht="5.25" customHeight="1">
      <c r="A25" s="369"/>
      <c r="B25" s="353"/>
      <c r="C25" s="370"/>
      <c r="D25" s="371"/>
      <c r="E25" s="371"/>
      <c r="F25" s="371"/>
      <c r="G25" s="371"/>
      <c r="H25" s="371"/>
      <c r="I25" s="371"/>
      <c r="J25" s="371"/>
      <c r="K25" s="371"/>
      <c r="L25" s="371"/>
    </row>
    <row r="26" spans="1:12" ht="1.5" customHeight="1" hidden="1">
      <c r="A26" s="348"/>
      <c r="B26" s="348"/>
      <c r="C26" s="358"/>
      <c r="D26" s="359"/>
      <c r="E26" s="359"/>
      <c r="F26" s="359"/>
      <c r="G26" s="359"/>
      <c r="H26" s="359"/>
      <c r="I26" s="360"/>
      <c r="J26" s="361"/>
      <c r="K26" s="362"/>
      <c r="L26" s="360"/>
    </row>
    <row r="27" spans="1:12" ht="0.75" customHeight="1" hidden="1">
      <c r="A27" s="348"/>
      <c r="B27" s="348"/>
      <c r="C27" s="359"/>
      <c r="D27" s="359"/>
      <c r="E27" s="359"/>
      <c r="F27" s="359"/>
      <c r="G27" s="359"/>
      <c r="H27" s="359"/>
      <c r="I27" s="372"/>
      <c r="J27" s="373"/>
      <c r="K27" s="374"/>
      <c r="L27" s="375"/>
    </row>
    <row r="28" spans="1:12" ht="21" customHeight="1">
      <c r="A28" s="353" t="s">
        <v>161</v>
      </c>
      <c r="B28" s="348" t="s">
        <v>65</v>
      </c>
      <c r="C28" s="376" t="s">
        <v>164</v>
      </c>
      <c r="D28" s="359"/>
      <c r="E28" s="359"/>
      <c r="F28" s="359"/>
      <c r="G28" s="359"/>
      <c r="H28" s="359"/>
      <c r="I28" s="372"/>
      <c r="J28" s="377"/>
      <c r="K28" s="374"/>
      <c r="L28" s="378"/>
    </row>
    <row r="29" spans="1:12" ht="24" customHeight="1" hidden="1" thickBot="1">
      <c r="A29" s="348"/>
      <c r="B29" s="348"/>
      <c r="C29" s="379" t="s">
        <v>239</v>
      </c>
      <c r="D29" s="359"/>
      <c r="E29" s="359"/>
      <c r="F29" s="359"/>
      <c r="G29" s="359"/>
      <c r="H29" s="359"/>
      <c r="I29" s="372"/>
      <c r="J29" s="380">
        <v>432</v>
      </c>
      <c r="K29" s="381"/>
      <c r="L29" s="382">
        <v>432</v>
      </c>
    </row>
    <row r="30" spans="1:12" ht="37.5" customHeight="1">
      <c r="A30" s="348"/>
      <c r="B30" s="348"/>
      <c r="C30" s="584" t="s">
        <v>291</v>
      </c>
      <c r="D30" s="584"/>
      <c r="E30" s="584"/>
      <c r="F30" s="584"/>
      <c r="G30" s="584"/>
      <c r="H30" s="584"/>
      <c r="I30" s="584"/>
      <c r="J30" s="584"/>
      <c r="K30" s="584"/>
      <c r="L30" s="584"/>
    </row>
    <row r="31" spans="1:12" ht="0.75" customHeight="1">
      <c r="A31" s="348"/>
      <c r="B31" s="348"/>
      <c r="C31" s="358"/>
      <c r="D31" s="359"/>
      <c r="E31" s="359"/>
      <c r="F31" s="359"/>
      <c r="G31" s="359"/>
      <c r="H31" s="359"/>
      <c r="I31" s="360"/>
      <c r="J31" s="361"/>
      <c r="K31" s="362"/>
      <c r="L31" s="360"/>
    </row>
    <row r="32" spans="1:12" ht="0.75" customHeight="1" hidden="1">
      <c r="A32" s="348"/>
      <c r="B32" s="348"/>
      <c r="C32" s="359"/>
      <c r="D32" s="359"/>
      <c r="E32" s="359"/>
      <c r="F32" s="359"/>
      <c r="G32" s="359"/>
      <c r="H32" s="359"/>
      <c r="I32" s="372"/>
      <c r="J32" s="373"/>
      <c r="K32" s="374"/>
      <c r="L32" s="375"/>
    </row>
    <row r="33" spans="1:12" ht="18.75" customHeight="1">
      <c r="A33" s="348"/>
      <c r="B33" s="348"/>
      <c r="C33" s="358"/>
      <c r="D33" s="359"/>
      <c r="E33" s="359"/>
      <c r="F33" s="359"/>
      <c r="G33" s="359"/>
      <c r="H33" s="359"/>
      <c r="I33" s="384"/>
      <c r="J33" s="385" t="s">
        <v>52</v>
      </c>
      <c r="K33" s="384"/>
      <c r="L33" s="385" t="s">
        <v>220</v>
      </c>
    </row>
    <row r="34" spans="1:12" ht="15.75" customHeight="1" thickBot="1">
      <c r="A34" s="348"/>
      <c r="B34" s="348"/>
      <c r="C34" s="354"/>
      <c r="D34" s="359"/>
      <c r="E34" s="359"/>
      <c r="F34" s="359"/>
      <c r="G34" s="359"/>
      <c r="H34" s="359"/>
      <c r="I34" s="384"/>
      <c r="J34" s="386" t="s">
        <v>219</v>
      </c>
      <c r="K34" s="387"/>
      <c r="L34" s="386" t="s">
        <v>219</v>
      </c>
    </row>
    <row r="35" spans="1:12" ht="17.25" customHeight="1">
      <c r="A35" s="348"/>
      <c r="B35" s="348"/>
      <c r="C35" s="354"/>
      <c r="D35" s="359"/>
      <c r="E35" s="359"/>
      <c r="F35" s="359"/>
      <c r="G35" s="359"/>
      <c r="H35" s="359"/>
      <c r="I35" s="388"/>
      <c r="J35" s="389" t="s">
        <v>275</v>
      </c>
      <c r="K35" s="390"/>
      <c r="L35" s="389" t="s">
        <v>275</v>
      </c>
    </row>
    <row r="36" spans="1:12" s="394" customFormat="1" ht="18.75" customHeight="1">
      <c r="A36" s="348"/>
      <c r="B36" s="348"/>
      <c r="C36" s="391"/>
      <c r="D36" s="359"/>
      <c r="E36" s="359"/>
      <c r="F36" s="359"/>
      <c r="G36" s="359"/>
      <c r="H36" s="581"/>
      <c r="I36" s="581"/>
      <c r="J36" s="393" t="s">
        <v>47</v>
      </c>
      <c r="K36" s="393"/>
      <c r="L36" s="393" t="s">
        <v>47</v>
      </c>
    </row>
    <row r="37" spans="1:12" ht="4.5" customHeight="1" hidden="1">
      <c r="A37" s="348"/>
      <c r="B37" s="348"/>
      <c r="C37" s="383"/>
      <c r="D37" s="383"/>
      <c r="E37" s="383"/>
      <c r="F37" s="383"/>
      <c r="G37" s="383"/>
      <c r="H37" s="383"/>
      <c r="I37" s="383"/>
      <c r="J37" s="383"/>
      <c r="K37" s="383"/>
      <c r="L37" s="383"/>
    </row>
    <row r="38" spans="1:12" ht="15.75" customHeight="1">
      <c r="A38" s="353" t="s">
        <v>162</v>
      </c>
      <c r="B38" s="348" t="s">
        <v>64</v>
      </c>
      <c r="C38" s="354" t="s">
        <v>48</v>
      </c>
      <c r="D38" s="359"/>
      <c r="E38" s="359"/>
      <c r="F38" s="359"/>
      <c r="G38" s="359"/>
      <c r="H38" s="395"/>
      <c r="I38" s="395"/>
      <c r="J38" s="395"/>
      <c r="K38" s="395"/>
      <c r="L38" s="395"/>
    </row>
    <row r="39" spans="1:12" ht="16.5" customHeight="1">
      <c r="A39" s="348"/>
      <c r="B39" s="348"/>
      <c r="C39" s="391" t="s">
        <v>206</v>
      </c>
      <c r="D39" s="359"/>
      <c r="E39" s="359"/>
      <c r="F39" s="359"/>
      <c r="G39" s="359"/>
      <c r="H39" s="359"/>
      <c r="I39" s="396"/>
      <c r="J39" s="396"/>
      <c r="K39" s="397"/>
      <c r="L39" s="396"/>
    </row>
    <row r="40" spans="1:12" ht="18.75">
      <c r="A40" s="348"/>
      <c r="B40" s="348"/>
      <c r="C40" s="398" t="s">
        <v>90</v>
      </c>
      <c r="D40" s="399"/>
      <c r="E40" s="399"/>
      <c r="F40" s="399"/>
      <c r="G40" s="399"/>
      <c r="H40" s="399"/>
      <c r="I40" s="377"/>
      <c r="J40" s="377">
        <v>19030</v>
      </c>
      <c r="K40" s="362"/>
      <c r="L40" s="377">
        <v>44821</v>
      </c>
    </row>
    <row r="41" spans="1:12" ht="18.75">
      <c r="A41" s="348"/>
      <c r="B41" s="348"/>
      <c r="C41" s="398" t="s">
        <v>91</v>
      </c>
      <c r="D41" s="399"/>
      <c r="E41" s="399"/>
      <c r="F41" s="399"/>
      <c r="G41" s="399"/>
      <c r="H41" s="399"/>
      <c r="I41" s="400"/>
      <c r="J41" s="377">
        <v>1722</v>
      </c>
      <c r="K41" s="374"/>
      <c r="L41" s="377">
        <v>6611</v>
      </c>
    </row>
    <row r="42" spans="1:12" ht="18.75">
      <c r="A42" s="348"/>
      <c r="B42" s="348"/>
      <c r="C42" s="398" t="s">
        <v>92</v>
      </c>
      <c r="D42" s="359"/>
      <c r="E42" s="359"/>
      <c r="F42" s="359"/>
      <c r="G42" s="359"/>
      <c r="H42" s="359"/>
      <c r="I42" s="377"/>
      <c r="J42" s="377">
        <v>5190.5</v>
      </c>
      <c r="K42" s="374"/>
      <c r="L42" s="377">
        <v>16775.5</v>
      </c>
    </row>
    <row r="43" spans="1:12" ht="18.75">
      <c r="A43" s="348"/>
      <c r="B43" s="348"/>
      <c r="C43" s="401"/>
      <c r="D43" s="359"/>
      <c r="E43" s="359"/>
      <c r="F43" s="359"/>
      <c r="G43" s="359"/>
      <c r="H43" s="359"/>
      <c r="I43" s="377"/>
      <c r="J43" s="402">
        <f>SUM(J40:J42)</f>
        <v>25942.5</v>
      </c>
      <c r="K43" s="403"/>
      <c r="L43" s="402">
        <f>SUM(L40:L42)</f>
        <v>68207.5</v>
      </c>
    </row>
    <row r="44" spans="1:12" ht="18.75">
      <c r="A44" s="348"/>
      <c r="B44" s="348"/>
      <c r="C44" s="391" t="s">
        <v>292</v>
      </c>
      <c r="D44" s="359"/>
      <c r="E44" s="359"/>
      <c r="F44" s="359"/>
      <c r="G44" s="359"/>
      <c r="H44" s="359"/>
      <c r="I44" s="404"/>
      <c r="J44" s="377">
        <v>-94</v>
      </c>
      <c r="K44" s="405"/>
      <c r="L44" s="406">
        <v>82</v>
      </c>
    </row>
    <row r="45" spans="1:12" ht="17.25" customHeight="1" thickBot="1">
      <c r="A45" s="348"/>
      <c r="B45" s="348"/>
      <c r="C45" s="407"/>
      <c r="D45" s="359"/>
      <c r="E45" s="359"/>
      <c r="F45" s="359"/>
      <c r="G45" s="359"/>
      <c r="H45" s="359"/>
      <c r="I45" s="377"/>
      <c r="J45" s="408">
        <f>SUM(J43:J44)</f>
        <v>25848.5</v>
      </c>
      <c r="K45" s="409"/>
      <c r="L45" s="408">
        <f>SUM(L43:L44)</f>
        <v>68289.5</v>
      </c>
    </row>
    <row r="46" spans="1:12" ht="60.75" customHeight="1">
      <c r="A46" s="348"/>
      <c r="B46" s="348"/>
      <c r="C46" s="543" t="s">
        <v>310</v>
      </c>
      <c r="D46" s="540"/>
      <c r="E46" s="540"/>
      <c r="F46" s="540"/>
      <c r="G46" s="540"/>
      <c r="H46" s="540"/>
      <c r="I46" s="540"/>
      <c r="J46" s="540"/>
      <c r="K46" s="540"/>
      <c r="L46" s="540"/>
    </row>
    <row r="47" spans="1:12" ht="52.5" customHeight="1" hidden="1">
      <c r="A47" s="348"/>
      <c r="B47" s="348"/>
      <c r="C47" s="543" t="s">
        <v>269</v>
      </c>
      <c r="D47" s="540"/>
      <c r="E47" s="540"/>
      <c r="F47" s="540"/>
      <c r="G47" s="540"/>
      <c r="H47" s="540"/>
      <c r="I47" s="540"/>
      <c r="J47" s="540"/>
      <c r="K47" s="540"/>
      <c r="L47" s="540"/>
    </row>
    <row r="48" spans="1:12" ht="8.25" customHeight="1">
      <c r="A48" s="348"/>
      <c r="B48" s="348"/>
      <c r="C48" s="410"/>
      <c r="D48" s="359"/>
      <c r="E48" s="359"/>
      <c r="F48" s="359"/>
      <c r="G48" s="359"/>
      <c r="H48" s="359"/>
      <c r="I48" s="372"/>
      <c r="J48" s="377"/>
      <c r="K48" s="374"/>
      <c r="L48" s="378"/>
    </row>
    <row r="49" spans="1:12" ht="6.75" customHeight="1" hidden="1">
      <c r="A49" s="348"/>
      <c r="B49" s="348"/>
      <c r="C49" s="359"/>
      <c r="D49" s="359"/>
      <c r="E49" s="359"/>
      <c r="F49" s="359"/>
      <c r="G49" s="359"/>
      <c r="H49" s="359"/>
      <c r="I49" s="372"/>
      <c r="J49" s="411"/>
      <c r="K49" s="374"/>
      <c r="L49" s="375"/>
    </row>
    <row r="50" spans="1:12" ht="17.25" customHeight="1" hidden="1">
      <c r="A50" s="348"/>
      <c r="B50" s="348"/>
      <c r="C50" s="359"/>
      <c r="D50" s="359"/>
      <c r="E50" s="359"/>
      <c r="F50" s="359"/>
      <c r="G50" s="359"/>
      <c r="H50" s="359"/>
      <c r="I50" s="372"/>
      <c r="J50" s="373"/>
      <c r="K50" s="374"/>
      <c r="L50" s="375"/>
    </row>
    <row r="51" spans="1:12" ht="4.5" customHeight="1" hidden="1">
      <c r="A51" s="348"/>
      <c r="B51" s="348"/>
      <c r="C51" s="359"/>
      <c r="D51" s="359"/>
      <c r="E51" s="359"/>
      <c r="F51" s="359"/>
      <c r="G51" s="359"/>
      <c r="H51" s="359"/>
      <c r="I51" s="412"/>
      <c r="J51" s="412"/>
      <c r="K51" s="374"/>
      <c r="L51" s="412"/>
    </row>
    <row r="52" spans="1:12" ht="16.5" customHeight="1">
      <c r="A52" s="353" t="s">
        <v>178</v>
      </c>
      <c r="B52" s="348" t="s">
        <v>67</v>
      </c>
      <c r="C52" s="366" t="s">
        <v>166</v>
      </c>
      <c r="D52" s="351"/>
      <c r="E52" s="351"/>
      <c r="F52" s="351"/>
      <c r="G52" s="351"/>
      <c r="H52" s="351"/>
      <c r="I52" s="413"/>
      <c r="J52" s="362"/>
      <c r="K52" s="362"/>
      <c r="L52" s="413"/>
    </row>
    <row r="53" spans="1:12" ht="20.25" customHeight="1">
      <c r="A53" s="348"/>
      <c r="B53" s="348"/>
      <c r="C53" s="366" t="s">
        <v>126</v>
      </c>
      <c r="D53" s="351"/>
      <c r="E53" s="351"/>
      <c r="F53" s="351"/>
      <c r="G53" s="351"/>
      <c r="H53" s="351"/>
      <c r="I53" s="413"/>
      <c r="J53" s="362"/>
      <c r="K53" s="362"/>
      <c r="L53" s="413"/>
    </row>
    <row r="54" spans="1:12" ht="63" customHeight="1">
      <c r="A54" s="348"/>
      <c r="B54" s="348"/>
      <c r="C54" s="543" t="s">
        <v>352</v>
      </c>
      <c r="D54" s="540"/>
      <c r="E54" s="540"/>
      <c r="F54" s="540"/>
      <c r="G54" s="540"/>
      <c r="H54" s="540"/>
      <c r="I54" s="540"/>
      <c r="J54" s="540"/>
      <c r="K54" s="540"/>
      <c r="L54" s="540"/>
    </row>
    <row r="55" spans="1:12" ht="47.25" customHeight="1">
      <c r="A55" s="348"/>
      <c r="B55" s="348"/>
      <c r="C55" s="543" t="s">
        <v>282</v>
      </c>
      <c r="D55" s="540"/>
      <c r="E55" s="540"/>
      <c r="F55" s="540"/>
      <c r="G55" s="540"/>
      <c r="H55" s="540"/>
      <c r="I55" s="540"/>
      <c r="J55" s="540"/>
      <c r="K55" s="540"/>
      <c r="L55" s="540"/>
    </row>
    <row r="56" spans="1:12" ht="5.25" customHeight="1">
      <c r="A56" s="348"/>
      <c r="B56" s="348"/>
      <c r="C56" s="543"/>
      <c r="D56" s="540"/>
      <c r="E56" s="540"/>
      <c r="F56" s="540"/>
      <c r="G56" s="540"/>
      <c r="H56" s="540"/>
      <c r="I56" s="540"/>
      <c r="J56" s="540"/>
      <c r="K56" s="540"/>
      <c r="L56" s="540"/>
    </row>
    <row r="57" spans="1:12" ht="15.75" customHeight="1" hidden="1" thickBot="1">
      <c r="A57" s="348"/>
      <c r="B57" s="348" t="s">
        <v>68</v>
      </c>
      <c r="C57" s="358"/>
      <c r="D57" s="351"/>
      <c r="E57" s="351"/>
      <c r="F57" s="351"/>
      <c r="G57" s="351"/>
      <c r="H57" s="351"/>
      <c r="I57" s="413"/>
      <c r="J57" s="544" t="s">
        <v>210</v>
      </c>
      <c r="K57" s="544"/>
      <c r="L57" s="544"/>
    </row>
    <row r="58" spans="1:12" ht="20.25" customHeight="1" hidden="1">
      <c r="A58" s="348"/>
      <c r="B58" s="348"/>
      <c r="C58" s="358"/>
      <c r="D58" s="351"/>
      <c r="E58" s="351"/>
      <c r="F58" s="351"/>
      <c r="G58" s="351"/>
      <c r="H58" s="351"/>
      <c r="I58" s="413"/>
      <c r="J58" s="414" t="s">
        <v>119</v>
      </c>
      <c r="K58" s="362"/>
      <c r="L58" s="415" t="s">
        <v>120</v>
      </c>
    </row>
    <row r="59" spans="1:12" ht="18.75" customHeight="1" hidden="1">
      <c r="A59" s="348"/>
      <c r="B59" s="348"/>
      <c r="C59" s="358"/>
      <c r="D59" s="351"/>
      <c r="E59" s="351"/>
      <c r="F59" s="351"/>
      <c r="G59" s="351"/>
      <c r="H59" s="351"/>
      <c r="I59" s="413"/>
      <c r="J59" s="393" t="s">
        <v>47</v>
      </c>
      <c r="K59" s="416"/>
      <c r="L59" s="417" t="s">
        <v>47</v>
      </c>
    </row>
    <row r="60" spans="1:12" ht="4.5" customHeight="1" hidden="1">
      <c r="A60" s="348"/>
      <c r="B60" s="348"/>
      <c r="C60" s="358"/>
      <c r="D60" s="351"/>
      <c r="E60" s="351"/>
      <c r="F60" s="351"/>
      <c r="G60" s="351"/>
      <c r="H60" s="351"/>
      <c r="I60" s="413"/>
      <c r="J60" s="413"/>
      <c r="K60" s="362"/>
      <c r="L60" s="413"/>
    </row>
    <row r="61" spans="1:12" ht="36.75" customHeight="1">
      <c r="A61" s="353" t="s">
        <v>179</v>
      </c>
      <c r="B61" s="348"/>
      <c r="C61" s="366" t="s">
        <v>140</v>
      </c>
      <c r="D61" s="351"/>
      <c r="E61" s="351"/>
      <c r="F61" s="351"/>
      <c r="G61" s="351"/>
      <c r="H61" s="351"/>
      <c r="I61" s="413"/>
      <c r="J61" s="362"/>
      <c r="K61" s="362"/>
      <c r="L61" s="413"/>
    </row>
    <row r="62" spans="1:12" ht="42.75" customHeight="1">
      <c r="A62" s="418" t="s">
        <v>77</v>
      </c>
      <c r="B62" s="348"/>
      <c r="C62" s="582" t="s">
        <v>326</v>
      </c>
      <c r="D62" s="549"/>
      <c r="E62" s="549"/>
      <c r="F62" s="549"/>
      <c r="G62" s="549"/>
      <c r="H62" s="549"/>
      <c r="I62" s="549"/>
      <c r="J62" s="549"/>
      <c r="K62" s="549"/>
      <c r="L62" s="549"/>
    </row>
    <row r="63" spans="1:12" ht="48.75" customHeight="1">
      <c r="A63" s="418" t="s">
        <v>157</v>
      </c>
      <c r="B63" s="369"/>
      <c r="C63" s="582" t="s">
        <v>356</v>
      </c>
      <c r="D63" s="549"/>
      <c r="E63" s="549"/>
      <c r="F63" s="549"/>
      <c r="G63" s="549"/>
      <c r="H63" s="549"/>
      <c r="I63" s="549"/>
      <c r="J63" s="549"/>
      <c r="K63" s="549"/>
      <c r="L63" s="549"/>
    </row>
    <row r="64" spans="1:12" ht="12" customHeight="1" hidden="1">
      <c r="A64" s="363"/>
      <c r="B64" s="348"/>
      <c r="C64" s="578"/>
      <c r="D64" s="549"/>
      <c r="E64" s="549"/>
      <c r="F64" s="549"/>
      <c r="G64" s="549"/>
      <c r="H64" s="549"/>
      <c r="I64" s="549"/>
      <c r="J64" s="549"/>
      <c r="K64" s="549"/>
      <c r="L64" s="549"/>
    </row>
    <row r="65" spans="1:12" s="358" customFormat="1" ht="23.25" customHeight="1">
      <c r="A65" s="353" t="s">
        <v>180</v>
      </c>
      <c r="B65" s="348" t="s">
        <v>70</v>
      </c>
      <c r="C65" s="366" t="s">
        <v>167</v>
      </c>
      <c r="D65" s="351"/>
      <c r="E65" s="351"/>
      <c r="F65" s="351"/>
      <c r="G65" s="351"/>
      <c r="H65" s="351"/>
      <c r="I65" s="413"/>
      <c r="J65" s="362"/>
      <c r="K65" s="362"/>
      <c r="L65" s="413"/>
    </row>
    <row r="66" spans="1:12" s="394" customFormat="1" ht="64.5" customHeight="1">
      <c r="A66" s="419"/>
      <c r="B66" s="419"/>
      <c r="C66" s="578" t="s">
        <v>347</v>
      </c>
      <c r="D66" s="549"/>
      <c r="E66" s="549"/>
      <c r="F66" s="549"/>
      <c r="G66" s="549"/>
      <c r="H66" s="549"/>
      <c r="I66" s="549"/>
      <c r="J66" s="549"/>
      <c r="K66" s="549"/>
      <c r="L66" s="549"/>
    </row>
    <row r="67" spans="1:12" s="358" customFormat="1" ht="17.25" customHeight="1">
      <c r="A67" s="353" t="s">
        <v>181</v>
      </c>
      <c r="B67" s="348" t="s">
        <v>66</v>
      </c>
      <c r="C67" s="354" t="s">
        <v>165</v>
      </c>
      <c r="D67" s="359"/>
      <c r="E67" s="359"/>
      <c r="F67" s="359"/>
      <c r="G67" s="359"/>
      <c r="H67" s="359"/>
      <c r="I67" s="412"/>
      <c r="J67" s="377"/>
      <c r="K67" s="374"/>
      <c r="L67" s="412"/>
    </row>
    <row r="68" spans="1:12" s="358" customFormat="1" ht="26.25" customHeight="1">
      <c r="A68" s="420" t="s">
        <v>77</v>
      </c>
      <c r="B68" s="357"/>
      <c r="C68" s="579" t="s">
        <v>9</v>
      </c>
      <c r="D68" s="551"/>
      <c r="E68" s="551"/>
      <c r="F68" s="551"/>
      <c r="G68" s="551"/>
      <c r="H68" s="551"/>
      <c r="I68" s="551"/>
      <c r="J68" s="580"/>
      <c r="K68" s="580"/>
      <c r="L68" s="580"/>
    </row>
    <row r="69" spans="1:12" s="358" customFormat="1" ht="2.25" customHeight="1">
      <c r="A69" s="348"/>
      <c r="B69" s="348"/>
      <c r="C69" s="354"/>
      <c r="D69" s="359"/>
      <c r="E69" s="359"/>
      <c r="F69" s="359"/>
      <c r="G69" s="359"/>
      <c r="H69" s="359"/>
      <c r="I69" s="412"/>
      <c r="J69" s="377"/>
      <c r="K69" s="374"/>
      <c r="L69" s="412"/>
    </row>
    <row r="70" spans="1:12" s="358" customFormat="1" ht="20.25" customHeight="1">
      <c r="A70" s="348"/>
      <c r="B70" s="348"/>
      <c r="D70" s="359"/>
      <c r="E70" s="359"/>
      <c r="F70" s="359"/>
      <c r="G70" s="359"/>
      <c r="H70" s="359"/>
      <c r="I70" s="384"/>
      <c r="J70" s="385" t="s">
        <v>52</v>
      </c>
      <c r="K70" s="384"/>
      <c r="L70" s="385" t="s">
        <v>220</v>
      </c>
    </row>
    <row r="71" spans="1:12" s="358" customFormat="1" ht="16.5" customHeight="1" thickBot="1">
      <c r="A71" s="348"/>
      <c r="B71" s="348"/>
      <c r="C71" s="354"/>
      <c r="D71" s="359"/>
      <c r="E71" s="359"/>
      <c r="F71" s="359"/>
      <c r="G71" s="359"/>
      <c r="H71" s="359"/>
      <c r="I71" s="384"/>
      <c r="J71" s="386" t="s">
        <v>219</v>
      </c>
      <c r="K71" s="387"/>
      <c r="L71" s="386" t="s">
        <v>219</v>
      </c>
    </row>
    <row r="72" spans="1:12" s="358" customFormat="1" ht="21.75" customHeight="1">
      <c r="A72" s="348"/>
      <c r="B72" s="348"/>
      <c r="C72" s="354"/>
      <c r="D72" s="359"/>
      <c r="E72" s="359"/>
      <c r="F72" s="359"/>
      <c r="G72" s="359"/>
      <c r="H72" s="359"/>
      <c r="I72" s="388"/>
      <c r="J72" s="389" t="s">
        <v>275</v>
      </c>
      <c r="K72" s="390"/>
      <c r="L72" s="389" t="s">
        <v>275</v>
      </c>
    </row>
    <row r="73" spans="1:12" s="394" customFormat="1" ht="16.5" customHeight="1">
      <c r="A73" s="348"/>
      <c r="B73" s="348"/>
      <c r="C73" s="391"/>
      <c r="D73" s="359"/>
      <c r="E73" s="359"/>
      <c r="F73" s="359"/>
      <c r="G73" s="359"/>
      <c r="H73" s="581"/>
      <c r="I73" s="581"/>
      <c r="J73" s="393" t="s">
        <v>47</v>
      </c>
      <c r="K73" s="393"/>
      <c r="L73" s="393" t="s">
        <v>47</v>
      </c>
    </row>
    <row r="74" spans="1:12" s="394" customFormat="1" ht="16.5" customHeight="1">
      <c r="A74" s="348"/>
      <c r="B74" s="348"/>
      <c r="C74" s="421" t="s">
        <v>10</v>
      </c>
      <c r="D74" s="359"/>
      <c r="E74" s="359"/>
      <c r="F74" s="359"/>
      <c r="G74" s="359"/>
      <c r="H74" s="392"/>
      <c r="I74" s="392"/>
      <c r="J74" s="422"/>
      <c r="K74" s="422"/>
      <c r="L74" s="422"/>
    </row>
    <row r="75" spans="1:13" s="358" customFormat="1" ht="19.5" customHeight="1">
      <c r="A75" s="348"/>
      <c r="B75" s="348"/>
      <c r="C75" s="423" t="s">
        <v>113</v>
      </c>
      <c r="D75" s="359" t="s">
        <v>11</v>
      </c>
      <c r="E75" s="359"/>
      <c r="F75" s="359"/>
      <c r="G75" s="359"/>
      <c r="H75" s="359"/>
      <c r="I75" s="412"/>
      <c r="J75" s="377">
        <v>157</v>
      </c>
      <c r="K75" s="374"/>
      <c r="L75" s="377">
        <v>252</v>
      </c>
      <c r="M75" s="377"/>
    </row>
    <row r="76" spans="1:13" s="358" customFormat="1" ht="17.25" customHeight="1">
      <c r="A76" s="348"/>
      <c r="B76" s="348"/>
      <c r="C76" s="423" t="s">
        <v>113</v>
      </c>
      <c r="D76" s="359" t="s">
        <v>12</v>
      </c>
      <c r="E76" s="359"/>
      <c r="F76" s="359"/>
      <c r="G76" s="359"/>
      <c r="H76" s="359"/>
      <c r="I76" s="412"/>
      <c r="J76" s="377">
        <v>2186</v>
      </c>
      <c r="K76" s="374"/>
      <c r="L76" s="377">
        <v>2575</v>
      </c>
      <c r="M76" s="377"/>
    </row>
    <row r="77" spans="1:13" s="358" customFormat="1" ht="18" customHeight="1" thickBot="1">
      <c r="A77" s="348"/>
      <c r="B77" s="348"/>
      <c r="C77" s="423" t="s">
        <v>113</v>
      </c>
      <c r="D77" s="359" t="s">
        <v>13</v>
      </c>
      <c r="E77" s="359"/>
      <c r="F77" s="359"/>
      <c r="G77" s="359"/>
      <c r="H77" s="359"/>
      <c r="I77" s="412"/>
      <c r="J77" s="424">
        <v>460</v>
      </c>
      <c r="K77" s="374"/>
      <c r="L77" s="424">
        <v>612</v>
      </c>
      <c r="M77" s="377"/>
    </row>
    <row r="78" spans="1:12" s="358" customFormat="1" ht="13.5" customHeight="1">
      <c r="A78" s="348"/>
      <c r="B78" s="348"/>
      <c r="C78" s="354"/>
      <c r="D78" s="359"/>
      <c r="E78" s="359"/>
      <c r="F78" s="359"/>
      <c r="G78" s="359"/>
      <c r="H78" s="359"/>
      <c r="I78" s="412"/>
      <c r="J78" s="377"/>
      <c r="K78" s="374"/>
      <c r="L78" s="412"/>
    </row>
    <row r="79" spans="1:12" s="358" customFormat="1" ht="21.75" customHeight="1">
      <c r="A79" s="425" t="s">
        <v>157</v>
      </c>
      <c r="B79" s="369"/>
      <c r="C79" s="545" t="s">
        <v>8</v>
      </c>
      <c r="D79" s="577"/>
      <c r="E79" s="577"/>
      <c r="F79" s="577"/>
      <c r="G79" s="577"/>
      <c r="H79" s="577"/>
      <c r="I79" s="577"/>
      <c r="J79" s="426"/>
      <c r="K79" s="374"/>
      <c r="L79" s="426"/>
    </row>
    <row r="80" spans="1:12" s="358" customFormat="1" ht="19.5" customHeight="1">
      <c r="A80" s="348"/>
      <c r="B80" s="348"/>
      <c r="C80" s="359"/>
      <c r="D80" s="359"/>
      <c r="E80" s="359"/>
      <c r="F80" s="359"/>
      <c r="G80" s="359"/>
      <c r="H80" s="359"/>
      <c r="I80" s="427"/>
      <c r="J80" s="426"/>
      <c r="K80" s="374"/>
      <c r="L80" s="393" t="s">
        <v>145</v>
      </c>
    </row>
    <row r="81" spans="1:12" ht="17.25" customHeight="1">
      <c r="A81" s="348"/>
      <c r="B81" s="348"/>
      <c r="C81" s="391" t="s">
        <v>61</v>
      </c>
      <c r="D81" s="359"/>
      <c r="E81" s="359"/>
      <c r="F81" s="359"/>
      <c r="G81" s="359"/>
      <c r="H81" s="359"/>
      <c r="I81" s="375"/>
      <c r="J81" s="428"/>
      <c r="K81" s="374"/>
      <c r="L81" s="428">
        <v>284549</v>
      </c>
    </row>
    <row r="82" spans="1:12" ht="2.25" customHeight="1">
      <c r="A82" s="348"/>
      <c r="B82" s="348"/>
      <c r="C82" s="407"/>
      <c r="D82" s="359"/>
      <c r="E82" s="359"/>
      <c r="F82" s="359"/>
      <c r="G82" s="359"/>
      <c r="H82" s="359"/>
      <c r="I82" s="375"/>
      <c r="J82" s="426"/>
      <c r="K82" s="374"/>
      <c r="L82" s="426"/>
    </row>
    <row r="83" spans="1:12" ht="18.75">
      <c r="A83" s="348"/>
      <c r="B83" s="348"/>
      <c r="C83" s="407" t="s">
        <v>69</v>
      </c>
      <c r="D83" s="359"/>
      <c r="E83" s="359"/>
      <c r="F83" s="359"/>
      <c r="G83" s="358"/>
      <c r="H83" s="358"/>
      <c r="I83" s="358"/>
      <c r="J83" s="426"/>
      <c r="K83" s="374"/>
      <c r="L83" s="426">
        <v>283349</v>
      </c>
    </row>
    <row r="84" spans="1:12" ht="3" customHeight="1">
      <c r="A84" s="348"/>
      <c r="B84" s="348"/>
      <c r="C84" s="407"/>
      <c r="D84" s="359"/>
      <c r="E84" s="359"/>
      <c r="F84" s="359"/>
      <c r="G84" s="358"/>
      <c r="H84" s="358"/>
      <c r="I84" s="358"/>
      <c r="J84" s="426"/>
      <c r="K84" s="374"/>
      <c r="L84" s="426"/>
    </row>
    <row r="85" spans="1:12" ht="3" customHeight="1" hidden="1">
      <c r="A85" s="348"/>
      <c r="B85" s="348"/>
      <c r="C85" s="407"/>
      <c r="D85" s="359"/>
      <c r="E85" s="359"/>
      <c r="F85" s="359"/>
      <c r="G85" s="359"/>
      <c r="H85" s="359"/>
      <c r="I85" s="375"/>
      <c r="J85" s="426"/>
      <c r="K85" s="374"/>
      <c r="L85" s="426"/>
    </row>
    <row r="86" spans="1:12" ht="19.5" thickBot="1">
      <c r="A86" s="348"/>
      <c r="B86" s="348"/>
      <c r="C86" s="391" t="s">
        <v>62</v>
      </c>
      <c r="D86" s="351"/>
      <c r="E86" s="351"/>
      <c r="F86" s="351"/>
      <c r="G86" s="351"/>
      <c r="H86" s="351"/>
      <c r="I86" s="375"/>
      <c r="J86" s="426"/>
      <c r="K86" s="374"/>
      <c r="L86" s="381">
        <v>169330</v>
      </c>
    </row>
    <row r="87" spans="1:12" ht="2.25" customHeight="1">
      <c r="A87" s="348"/>
      <c r="B87" s="348"/>
      <c r="C87" s="358"/>
      <c r="D87" s="351"/>
      <c r="E87" s="351"/>
      <c r="F87" s="351"/>
      <c r="G87" s="351"/>
      <c r="H87" s="351"/>
      <c r="I87" s="413"/>
      <c r="J87" s="362"/>
      <c r="K87" s="362"/>
      <c r="L87" s="413"/>
    </row>
    <row r="88" spans="1:12" ht="4.5" customHeight="1" hidden="1">
      <c r="A88" s="348"/>
      <c r="B88" s="348"/>
      <c r="C88" s="358"/>
      <c r="D88" s="367"/>
      <c r="E88" s="367"/>
      <c r="F88" s="367"/>
      <c r="G88" s="367"/>
      <c r="H88" s="377"/>
      <c r="I88" s="429"/>
      <c r="J88" s="429"/>
      <c r="K88" s="429"/>
      <c r="L88" s="377"/>
    </row>
    <row r="89" spans="1:12" ht="23.25" customHeight="1">
      <c r="A89" s="353" t="s">
        <v>182</v>
      </c>
      <c r="B89" s="348" t="s">
        <v>70</v>
      </c>
      <c r="C89" s="366" t="s">
        <v>168</v>
      </c>
      <c r="D89" s="351"/>
      <c r="E89" s="351"/>
      <c r="F89" s="351"/>
      <c r="G89" s="351"/>
      <c r="H89" s="351"/>
      <c r="I89" s="413"/>
      <c r="J89" s="362"/>
      <c r="K89" s="362"/>
      <c r="L89" s="413"/>
    </row>
    <row r="90" spans="1:12" ht="6" customHeight="1">
      <c r="A90" s="418"/>
      <c r="B90" s="418"/>
      <c r="C90" s="430"/>
      <c r="D90" s="431"/>
      <c r="E90" s="365"/>
      <c r="F90" s="365"/>
      <c r="G90" s="365"/>
      <c r="H90" s="365"/>
      <c r="I90" s="365"/>
      <c r="J90" s="365"/>
      <c r="K90" s="365"/>
      <c r="L90" s="365"/>
    </row>
    <row r="91" spans="1:12" ht="39" customHeight="1">
      <c r="A91" s="418" t="s">
        <v>77</v>
      </c>
      <c r="B91" s="418"/>
      <c r="C91" s="586" t="s">
        <v>283</v>
      </c>
      <c r="D91" s="587"/>
      <c r="E91" s="587"/>
      <c r="F91" s="587"/>
      <c r="G91" s="587"/>
      <c r="H91" s="587"/>
      <c r="I91" s="587"/>
      <c r="J91" s="587"/>
      <c r="K91" s="587"/>
      <c r="L91" s="587"/>
    </row>
    <row r="92" spans="1:12" ht="60.75" customHeight="1">
      <c r="A92" s="418"/>
      <c r="B92" s="418"/>
      <c r="C92" s="432" t="s">
        <v>117</v>
      </c>
      <c r="D92" s="587" t="s">
        <v>293</v>
      </c>
      <c r="E92" s="587"/>
      <c r="F92" s="587"/>
      <c r="G92" s="587"/>
      <c r="H92" s="587"/>
      <c r="I92" s="587"/>
      <c r="J92" s="587"/>
      <c r="K92" s="587"/>
      <c r="L92" s="587"/>
    </row>
    <row r="93" spans="1:12" ht="48" customHeight="1">
      <c r="A93" s="418"/>
      <c r="B93" s="418"/>
      <c r="C93" s="432"/>
      <c r="D93" s="587" t="s">
        <v>342</v>
      </c>
      <c r="E93" s="587"/>
      <c r="F93" s="587"/>
      <c r="G93" s="587"/>
      <c r="H93" s="587"/>
      <c r="I93" s="587"/>
      <c r="J93" s="587"/>
      <c r="K93" s="587"/>
      <c r="L93" s="587"/>
    </row>
    <row r="94" spans="1:12" ht="80.25" customHeight="1">
      <c r="A94" s="418"/>
      <c r="B94" s="418"/>
      <c r="C94" s="432" t="s">
        <v>118</v>
      </c>
      <c r="D94" s="587" t="s">
        <v>354</v>
      </c>
      <c r="E94" s="587"/>
      <c r="F94" s="587"/>
      <c r="G94" s="587"/>
      <c r="H94" s="587"/>
      <c r="I94" s="587"/>
      <c r="J94" s="587"/>
      <c r="K94" s="587"/>
      <c r="L94" s="587"/>
    </row>
    <row r="95" spans="1:12" ht="51" customHeight="1">
      <c r="A95" s="418"/>
      <c r="B95" s="418"/>
      <c r="C95" s="432"/>
      <c r="D95" s="587" t="s">
        <v>323</v>
      </c>
      <c r="E95" s="587"/>
      <c r="F95" s="587"/>
      <c r="G95" s="587"/>
      <c r="H95" s="587"/>
      <c r="I95" s="587"/>
      <c r="J95" s="587"/>
      <c r="K95" s="587"/>
      <c r="L95" s="587"/>
    </row>
    <row r="96" spans="1:12" ht="118.5" customHeight="1">
      <c r="A96" s="418" t="s">
        <v>157</v>
      </c>
      <c r="B96" s="418"/>
      <c r="C96" s="432"/>
      <c r="D96" s="587" t="s">
        <v>346</v>
      </c>
      <c r="E96" s="587"/>
      <c r="F96" s="587"/>
      <c r="G96" s="587"/>
      <c r="H96" s="587"/>
      <c r="I96" s="587"/>
      <c r="J96" s="587"/>
      <c r="K96" s="587"/>
      <c r="L96" s="587"/>
    </row>
    <row r="97" spans="1:12" ht="3" customHeight="1">
      <c r="A97" s="418"/>
      <c r="B97" s="418"/>
      <c r="C97" s="432"/>
      <c r="D97" s="562"/>
      <c r="E97" s="562"/>
      <c r="F97" s="562"/>
      <c r="G97" s="562"/>
      <c r="H97" s="562"/>
      <c r="I97" s="562"/>
      <c r="J97" s="562"/>
      <c r="K97" s="562"/>
      <c r="L97" s="562"/>
    </row>
    <row r="98" spans="1:12" ht="24.75" customHeight="1">
      <c r="A98" s="418"/>
      <c r="B98" s="418"/>
      <c r="C98" s="592" t="s">
        <v>1</v>
      </c>
      <c r="D98" s="562"/>
      <c r="E98" s="562"/>
      <c r="F98" s="562"/>
      <c r="G98" s="562"/>
      <c r="H98" s="562"/>
      <c r="I98" s="562"/>
      <c r="J98" s="562"/>
      <c r="K98" s="562"/>
      <c r="L98" s="562"/>
    </row>
    <row r="99" spans="1:12" ht="76.5" customHeight="1" hidden="1">
      <c r="A99" s="419"/>
      <c r="B99" s="419"/>
      <c r="C99" s="571"/>
      <c r="D99" s="549"/>
      <c r="E99" s="549"/>
      <c r="F99" s="549"/>
      <c r="G99" s="549"/>
      <c r="H99" s="549"/>
      <c r="I99" s="549"/>
      <c r="J99" s="549"/>
      <c r="K99" s="549"/>
      <c r="L99" s="549"/>
    </row>
    <row r="100" spans="1:12" ht="45.75" customHeight="1" hidden="1">
      <c r="A100" s="419"/>
      <c r="B100" s="419"/>
      <c r="C100" s="571"/>
      <c r="D100" s="549"/>
      <c r="E100" s="549"/>
      <c r="F100" s="549"/>
      <c r="G100" s="549"/>
      <c r="H100" s="549"/>
      <c r="I100" s="549"/>
      <c r="J100" s="549"/>
      <c r="K100" s="549"/>
      <c r="L100" s="549"/>
    </row>
    <row r="101" spans="1:12" ht="0.75" customHeight="1">
      <c r="A101" s="348"/>
      <c r="B101" s="348"/>
      <c r="C101" s="433"/>
      <c r="D101" s="351"/>
      <c r="E101" s="351"/>
      <c r="F101" s="351"/>
      <c r="G101" s="351"/>
      <c r="H101" s="351"/>
      <c r="I101" s="413"/>
      <c r="J101" s="362"/>
      <c r="K101" s="362"/>
      <c r="L101" s="413"/>
    </row>
    <row r="102" spans="1:12" ht="33.75" customHeight="1">
      <c r="A102" s="353" t="s">
        <v>183</v>
      </c>
      <c r="B102" s="348" t="s">
        <v>71</v>
      </c>
      <c r="C102" s="366" t="s">
        <v>169</v>
      </c>
      <c r="D102" s="351"/>
      <c r="E102" s="351"/>
      <c r="F102" s="351"/>
      <c r="G102" s="351"/>
      <c r="H102" s="351"/>
      <c r="I102" s="413"/>
      <c r="J102" s="362"/>
      <c r="K102" s="362"/>
      <c r="L102" s="413"/>
    </row>
    <row r="103" spans="1:12" ht="69.75" customHeight="1">
      <c r="A103" s="434"/>
      <c r="B103" s="369"/>
      <c r="C103" s="571" t="s">
        <v>324</v>
      </c>
      <c r="D103" s="593"/>
      <c r="E103" s="593"/>
      <c r="F103" s="593"/>
      <c r="G103" s="593"/>
      <c r="H103" s="593"/>
      <c r="I103" s="593"/>
      <c r="J103" s="593"/>
      <c r="K103" s="593"/>
      <c r="L103" s="593"/>
    </row>
    <row r="104" spans="1:12" ht="34.5" customHeight="1">
      <c r="A104" s="348"/>
      <c r="B104" s="348"/>
      <c r="C104" s="594" t="s">
        <v>85</v>
      </c>
      <c r="D104" s="540"/>
      <c r="E104" s="540"/>
      <c r="F104" s="540"/>
      <c r="G104" s="540"/>
      <c r="H104" s="540"/>
      <c r="I104" s="540"/>
      <c r="J104" s="540"/>
      <c r="K104" s="540"/>
      <c r="L104" s="540"/>
    </row>
    <row r="105" spans="1:12" ht="30.75" customHeight="1">
      <c r="A105" s="353" t="s">
        <v>195</v>
      </c>
      <c r="B105" s="348" t="s">
        <v>72</v>
      </c>
      <c r="C105" s="435" t="s">
        <v>170</v>
      </c>
      <c r="D105" s="351"/>
      <c r="E105" s="351"/>
      <c r="F105" s="351"/>
      <c r="G105" s="351"/>
      <c r="H105" s="351"/>
      <c r="I105" s="413"/>
      <c r="J105" s="362"/>
      <c r="K105" s="362"/>
      <c r="L105" s="413"/>
    </row>
    <row r="106" spans="1:12" ht="0.75" customHeight="1">
      <c r="A106" s="348" t="s">
        <v>196</v>
      </c>
      <c r="B106" s="348"/>
      <c r="C106" s="435"/>
      <c r="D106" s="351"/>
      <c r="E106" s="351"/>
      <c r="F106" s="351"/>
      <c r="G106" s="351"/>
      <c r="H106" s="351"/>
      <c r="I106" s="413"/>
      <c r="J106" s="362"/>
      <c r="K106" s="362"/>
      <c r="L106" s="413"/>
    </row>
    <row r="107" spans="1:12" ht="4.5" customHeight="1" hidden="1">
      <c r="A107" s="348"/>
      <c r="B107" s="348"/>
      <c r="C107" s="435"/>
      <c r="D107" s="351"/>
      <c r="E107" s="351"/>
      <c r="F107" s="351"/>
      <c r="G107" s="351"/>
      <c r="H107" s="351"/>
      <c r="I107" s="413"/>
      <c r="K107" s="427"/>
      <c r="L107" s="427"/>
    </row>
    <row r="108" spans="1:12" ht="23.25" customHeight="1">
      <c r="A108" s="348"/>
      <c r="B108" s="348"/>
      <c r="C108" s="436" t="s">
        <v>337</v>
      </c>
      <c r="D108" s="351"/>
      <c r="E108" s="351"/>
      <c r="F108" s="351"/>
      <c r="G108" s="351"/>
      <c r="H108" s="351"/>
      <c r="I108" s="413"/>
      <c r="J108" s="437"/>
      <c r="K108" s="427"/>
      <c r="L108" s="437" t="s">
        <v>78</v>
      </c>
    </row>
    <row r="109" spans="1:12" ht="18.75">
      <c r="A109" s="353"/>
      <c r="B109" s="353"/>
      <c r="C109" s="438" t="s">
        <v>86</v>
      </c>
      <c r="D109" s="343"/>
      <c r="E109" s="343"/>
      <c r="F109" s="343"/>
      <c r="G109" s="343"/>
      <c r="H109" s="343"/>
      <c r="I109" s="413"/>
      <c r="J109" s="426"/>
      <c r="K109" s="362"/>
      <c r="L109" s="426"/>
    </row>
    <row r="110" spans="1:12" ht="18" customHeight="1">
      <c r="A110" s="348"/>
      <c r="B110" s="348"/>
      <c r="C110" s="439" t="s">
        <v>87</v>
      </c>
      <c r="D110" s="351"/>
      <c r="E110" s="351"/>
      <c r="F110" s="351"/>
      <c r="G110" s="351"/>
      <c r="H110" s="351"/>
      <c r="I110" s="413"/>
      <c r="J110" s="426"/>
      <c r="K110" s="427"/>
      <c r="L110" s="426">
        <v>50000</v>
      </c>
    </row>
    <row r="111" spans="1:12" ht="18" customHeight="1">
      <c r="A111" s="348"/>
      <c r="B111" s="348"/>
      <c r="C111" s="391" t="s">
        <v>88</v>
      </c>
      <c r="D111" s="359"/>
      <c r="E111" s="359"/>
      <c r="F111" s="359"/>
      <c r="G111" s="359"/>
      <c r="H111" s="359"/>
      <c r="I111" s="358"/>
      <c r="J111" s="426"/>
      <c r="K111" s="362"/>
      <c r="L111" s="426">
        <v>489620</v>
      </c>
    </row>
    <row r="112" spans="1:12" ht="18" customHeight="1">
      <c r="A112" s="348"/>
      <c r="B112" s="348"/>
      <c r="C112" s="391" t="s">
        <v>325</v>
      </c>
      <c r="D112" s="359"/>
      <c r="E112" s="359"/>
      <c r="F112" s="359"/>
      <c r="G112" s="359"/>
      <c r="H112" s="359"/>
      <c r="I112" s="358"/>
      <c r="J112" s="426"/>
      <c r="K112" s="362"/>
      <c r="L112" s="426">
        <v>220000</v>
      </c>
    </row>
    <row r="113" spans="1:12" ht="18" customHeight="1">
      <c r="A113" s="348"/>
      <c r="B113" s="348"/>
      <c r="C113" s="391" t="s">
        <v>338</v>
      </c>
      <c r="D113" s="359"/>
      <c r="E113" s="359"/>
      <c r="F113" s="359"/>
      <c r="G113" s="359"/>
      <c r="H113" s="359"/>
      <c r="I113" s="358"/>
      <c r="J113" s="426"/>
      <c r="K113" s="362"/>
      <c r="L113" s="426">
        <v>80000</v>
      </c>
    </row>
    <row r="114" spans="1:12" ht="18" customHeight="1">
      <c r="A114" s="348"/>
      <c r="B114" s="348"/>
      <c r="C114" s="398" t="s">
        <v>89</v>
      </c>
      <c r="D114" s="359"/>
      <c r="E114" s="359"/>
      <c r="F114" s="359"/>
      <c r="G114" s="359"/>
      <c r="H114" s="359"/>
      <c r="I114" s="358"/>
      <c r="J114" s="426"/>
      <c r="K114" s="362"/>
      <c r="L114" s="440">
        <v>19051</v>
      </c>
    </row>
    <row r="115" spans="1:12" ht="21" customHeight="1">
      <c r="A115" s="348"/>
      <c r="B115" s="348"/>
      <c r="C115" s="407"/>
      <c r="D115" s="359"/>
      <c r="E115" s="359"/>
      <c r="F115" s="359"/>
      <c r="G115" s="359"/>
      <c r="H115" s="359"/>
      <c r="I115" s="358"/>
      <c r="J115" s="428"/>
      <c r="K115" s="362"/>
      <c r="L115" s="428">
        <f>SUM(L110:L114)</f>
        <v>858671</v>
      </c>
    </row>
    <row r="116" spans="1:12" ht="18" customHeight="1">
      <c r="A116" s="348"/>
      <c r="B116" s="348"/>
      <c r="C116" s="391" t="s">
        <v>76</v>
      </c>
      <c r="D116" s="359"/>
      <c r="E116" s="359"/>
      <c r="F116" s="359"/>
      <c r="G116" s="359"/>
      <c r="H116" s="359"/>
      <c r="I116" s="358"/>
      <c r="J116" s="441"/>
      <c r="K116" s="362"/>
      <c r="L116" s="441">
        <v>79000</v>
      </c>
    </row>
    <row r="117" spans="1:12" ht="18.75" customHeight="1" thickBot="1">
      <c r="A117" s="348"/>
      <c r="B117" s="348"/>
      <c r="C117" s="407"/>
      <c r="D117" s="359"/>
      <c r="E117" s="359"/>
      <c r="F117" s="359"/>
      <c r="G117" s="359"/>
      <c r="H117" s="359"/>
      <c r="I117" s="358"/>
      <c r="J117" s="428"/>
      <c r="K117" s="362"/>
      <c r="L117" s="442">
        <f>L115-L116</f>
        <v>779671</v>
      </c>
    </row>
    <row r="118" spans="1:12" ht="3.75" customHeight="1">
      <c r="A118" s="348"/>
      <c r="B118" s="348"/>
      <c r="C118" s="407"/>
      <c r="D118" s="359"/>
      <c r="E118" s="359"/>
      <c r="F118" s="359"/>
      <c r="G118" s="359"/>
      <c r="H118" s="359"/>
      <c r="I118" s="358"/>
      <c r="J118" s="428"/>
      <c r="K118" s="362"/>
      <c r="L118" s="428"/>
    </row>
    <row r="119" spans="1:12" ht="18" customHeight="1">
      <c r="A119" s="348"/>
      <c r="B119" s="348"/>
      <c r="C119" s="407" t="s">
        <v>44</v>
      </c>
      <c r="D119" s="359"/>
      <c r="E119" s="359"/>
      <c r="F119" s="359"/>
      <c r="G119" s="359"/>
      <c r="H119" s="359"/>
      <c r="I119" s="358"/>
      <c r="J119" s="428"/>
      <c r="K119" s="362"/>
      <c r="L119" s="428"/>
    </row>
    <row r="120" spans="1:12" ht="18" customHeight="1">
      <c r="A120" s="348"/>
      <c r="B120" s="348"/>
      <c r="C120" s="443" t="s">
        <v>40</v>
      </c>
      <c r="D120" s="359"/>
      <c r="E120" s="359"/>
      <c r="F120" s="359"/>
      <c r="G120" s="359"/>
      <c r="H120" s="359"/>
      <c r="I120" s="358"/>
      <c r="J120" s="428"/>
      <c r="K120" s="362"/>
      <c r="L120" s="428">
        <v>68844</v>
      </c>
    </row>
    <row r="121" spans="1:12" ht="18" customHeight="1">
      <c r="A121" s="348"/>
      <c r="B121" s="348"/>
      <c r="C121" s="443" t="s">
        <v>41</v>
      </c>
      <c r="D121" s="359"/>
      <c r="E121" s="359"/>
      <c r="F121" s="359"/>
      <c r="G121" s="359"/>
      <c r="H121" s="359"/>
      <c r="I121" s="358"/>
      <c r="J121" s="428"/>
      <c r="K121" s="362"/>
      <c r="L121" s="428">
        <v>33271</v>
      </c>
    </row>
    <row r="122" spans="1:12" ht="18" customHeight="1">
      <c r="A122" s="348"/>
      <c r="B122" s="348"/>
      <c r="C122" s="443" t="s">
        <v>42</v>
      </c>
      <c r="D122" s="359"/>
      <c r="E122" s="359"/>
      <c r="F122" s="359"/>
      <c r="G122" s="359"/>
      <c r="H122" s="359"/>
      <c r="I122" s="358"/>
      <c r="J122" s="428"/>
      <c r="K122" s="362"/>
      <c r="L122" s="428">
        <v>602322</v>
      </c>
    </row>
    <row r="123" spans="1:12" ht="18" customHeight="1">
      <c r="A123" s="348"/>
      <c r="B123" s="348"/>
      <c r="C123" s="443" t="s">
        <v>315</v>
      </c>
      <c r="D123" s="359"/>
      <c r="E123" s="359"/>
      <c r="F123" s="359"/>
      <c r="G123" s="359"/>
      <c r="H123" s="359"/>
      <c r="I123" s="358"/>
      <c r="J123" s="428"/>
      <c r="K123" s="362"/>
      <c r="L123" s="428">
        <v>300000</v>
      </c>
    </row>
    <row r="124" spans="1:12" ht="18" customHeight="1">
      <c r="A124" s="348"/>
      <c r="B124" s="348"/>
      <c r="C124" s="443" t="s">
        <v>279</v>
      </c>
      <c r="D124" s="359"/>
      <c r="E124" s="359"/>
      <c r="F124" s="359"/>
      <c r="G124" s="359"/>
      <c r="H124" s="359"/>
      <c r="I124" s="358"/>
      <c r="J124" s="428"/>
      <c r="K124" s="362"/>
      <c r="L124" s="428">
        <v>30000</v>
      </c>
    </row>
    <row r="125" spans="1:12" ht="18" customHeight="1">
      <c r="A125" s="348"/>
      <c r="B125" s="348"/>
      <c r="C125" s="443" t="s">
        <v>43</v>
      </c>
      <c r="D125" s="359"/>
      <c r="E125" s="359"/>
      <c r="F125" s="359"/>
      <c r="G125" s="359"/>
      <c r="H125" s="359"/>
      <c r="I125" s="358"/>
      <c r="J125" s="428"/>
      <c r="K125" s="362"/>
      <c r="L125" s="428">
        <v>49000</v>
      </c>
    </row>
    <row r="126" spans="1:12" ht="22.5" customHeight="1" thickBot="1">
      <c r="A126" s="348"/>
      <c r="B126" s="348"/>
      <c r="C126" s="407"/>
      <c r="D126" s="359"/>
      <c r="E126" s="359"/>
      <c r="F126" s="359"/>
      <c r="G126" s="359"/>
      <c r="H126" s="359"/>
      <c r="I126" s="358"/>
      <c r="J126" s="428"/>
      <c r="K126" s="362"/>
      <c r="L126" s="442">
        <f>SUM(L120:L125)</f>
        <v>1083437</v>
      </c>
    </row>
    <row r="127" spans="1:12" ht="3.75" customHeight="1">
      <c r="A127" s="348"/>
      <c r="B127" s="348"/>
      <c r="C127" s="407"/>
      <c r="D127" s="359"/>
      <c r="E127" s="359"/>
      <c r="F127" s="359"/>
      <c r="G127" s="359"/>
      <c r="H127" s="359"/>
      <c r="I127" s="361"/>
      <c r="K127" s="362"/>
      <c r="L127" s="361"/>
    </row>
    <row r="128" spans="1:12" ht="42.75" customHeight="1">
      <c r="A128" s="348"/>
      <c r="B128" s="348"/>
      <c r="C128" s="594" t="s">
        <v>93</v>
      </c>
      <c r="D128" s="595"/>
      <c r="E128" s="595"/>
      <c r="F128" s="595"/>
      <c r="G128" s="595"/>
      <c r="H128" s="595"/>
      <c r="I128" s="595"/>
      <c r="J128" s="595"/>
      <c r="K128" s="595"/>
      <c r="L128" s="595"/>
    </row>
    <row r="129" spans="1:12" s="358" customFormat="1" ht="3" customHeight="1" hidden="1">
      <c r="A129" s="348"/>
      <c r="B129" s="348"/>
      <c r="C129" s="355"/>
      <c r="D129" s="444"/>
      <c r="E129" s="444"/>
      <c r="F129" s="444"/>
      <c r="G129" s="444"/>
      <c r="H129" s="444"/>
      <c r="I129" s="444"/>
      <c r="J129" s="444"/>
      <c r="K129" s="444"/>
      <c r="L129" s="444"/>
    </row>
    <row r="130" spans="1:12" ht="27" customHeight="1">
      <c r="A130" s="445" t="s">
        <v>196</v>
      </c>
      <c r="B130" s="334" t="s">
        <v>142</v>
      </c>
      <c r="C130" s="446" t="s">
        <v>174</v>
      </c>
      <c r="D130" s="447"/>
      <c r="E130" s="447"/>
      <c r="F130" s="447"/>
      <c r="G130" s="447"/>
      <c r="H130" s="447"/>
      <c r="I130" s="413"/>
      <c r="J130" s="362"/>
      <c r="K130" s="448"/>
      <c r="L130" s="413"/>
    </row>
    <row r="131" spans="1:13" s="450" customFormat="1" ht="24" customHeight="1">
      <c r="A131" s="449"/>
      <c r="B131" s="449"/>
      <c r="C131" s="590" t="s">
        <v>193</v>
      </c>
      <c r="D131" s="591"/>
      <c r="E131" s="591"/>
      <c r="F131" s="591"/>
      <c r="G131" s="591"/>
      <c r="H131" s="591"/>
      <c r="I131" s="591"/>
      <c r="J131" s="591"/>
      <c r="K131" s="591"/>
      <c r="L131" s="591"/>
      <c r="M131" s="501"/>
    </row>
    <row r="132" spans="3:12" ht="39.75" customHeight="1" thickBot="1">
      <c r="C132" s="451"/>
      <c r="D132" s="452"/>
      <c r="E132" s="525" t="s">
        <v>184</v>
      </c>
      <c r="F132" s="453" t="s">
        <v>185</v>
      </c>
      <c r="G132" s="525" t="s">
        <v>194</v>
      </c>
      <c r="H132" s="525" t="s">
        <v>190</v>
      </c>
      <c r="I132" s="453" t="s">
        <v>186</v>
      </c>
      <c r="J132" s="453" t="s">
        <v>191</v>
      </c>
      <c r="K132" s="453" t="s">
        <v>215</v>
      </c>
      <c r="L132" s="453" t="s">
        <v>95</v>
      </c>
    </row>
    <row r="133" spans="3:12" ht="21" customHeight="1">
      <c r="C133" s="451"/>
      <c r="D133" s="452"/>
      <c r="E133" s="454" t="s">
        <v>47</v>
      </c>
      <c r="F133" s="454" t="s">
        <v>47</v>
      </c>
      <c r="G133" s="454" t="s">
        <v>47</v>
      </c>
      <c r="H133" s="454" t="s">
        <v>47</v>
      </c>
      <c r="I133" s="454" t="s">
        <v>47</v>
      </c>
      <c r="J133" s="454" t="s">
        <v>47</v>
      </c>
      <c r="K133" s="454" t="s">
        <v>47</v>
      </c>
      <c r="L133" s="454" t="s">
        <v>47</v>
      </c>
    </row>
    <row r="134" spans="3:12" ht="17.25" customHeight="1">
      <c r="C134" s="455" t="s">
        <v>275</v>
      </c>
      <c r="D134" s="452"/>
      <c r="E134" s="456"/>
      <c r="F134" s="457"/>
      <c r="G134" s="456"/>
      <c r="H134" s="457"/>
      <c r="I134" s="457"/>
      <c r="J134" s="457"/>
      <c r="K134" s="457"/>
      <c r="L134" s="457"/>
    </row>
    <row r="135" spans="3:12" ht="4.5" customHeight="1">
      <c r="C135" s="455"/>
      <c r="D135" s="452"/>
      <c r="E135" s="456"/>
      <c r="F135" s="457"/>
      <c r="G135" s="456"/>
      <c r="H135" s="457"/>
      <c r="I135" s="457"/>
      <c r="J135" s="457"/>
      <c r="K135" s="457"/>
      <c r="L135" s="457"/>
    </row>
    <row r="136" spans="3:12" ht="15" customHeight="1">
      <c r="C136" s="458" t="s">
        <v>80</v>
      </c>
      <c r="D136" s="452"/>
      <c r="E136" s="451"/>
      <c r="F136" s="451"/>
      <c r="G136" s="451"/>
      <c r="H136" s="451"/>
      <c r="I136" s="451"/>
      <c r="J136" s="451"/>
      <c r="K136" s="451"/>
      <c r="L136" s="451"/>
    </row>
    <row r="137" spans="3:12" ht="16.5" customHeight="1">
      <c r="C137" s="451" t="s">
        <v>187</v>
      </c>
      <c r="D137" s="452"/>
      <c r="E137" s="451">
        <v>311407</v>
      </c>
      <c r="F137" s="451">
        <v>130909.89</v>
      </c>
      <c r="G137" s="451">
        <v>6677</v>
      </c>
      <c r="H137" s="451">
        <v>38141</v>
      </c>
      <c r="I137" s="451">
        <v>295318</v>
      </c>
      <c r="J137" s="451">
        <v>24671</v>
      </c>
      <c r="K137" s="451">
        <v>-35766</v>
      </c>
      <c r="L137" s="451">
        <f>SUM(E137:K137)</f>
        <v>771357.89</v>
      </c>
    </row>
    <row r="138" spans="3:12" ht="20.25" customHeight="1">
      <c r="C138" s="459" t="s">
        <v>188</v>
      </c>
      <c r="D138" s="452"/>
      <c r="E138" s="451">
        <v>-23819</v>
      </c>
      <c r="F138" s="451">
        <v>-3401</v>
      </c>
      <c r="G138" s="451">
        <v>0</v>
      </c>
      <c r="H138" s="451">
        <v>0</v>
      </c>
      <c r="I138" s="451">
        <v>-8546</v>
      </c>
      <c r="J138" s="451">
        <v>0</v>
      </c>
      <c r="K138" s="451">
        <v>35766</v>
      </c>
      <c r="L138" s="451">
        <v>0</v>
      </c>
    </row>
    <row r="139" spans="3:12" ht="21.75" customHeight="1" thickBot="1">
      <c r="C139" s="451" t="s">
        <v>189</v>
      </c>
      <c r="D139" s="452"/>
      <c r="E139" s="460">
        <f>SUM(E137:E138)</f>
        <v>287588</v>
      </c>
      <c r="F139" s="460">
        <f aca="true" t="shared" si="0" ref="F139:L139">SUM(F137:F138)</f>
        <v>127508.89</v>
      </c>
      <c r="G139" s="460">
        <f t="shared" si="0"/>
        <v>6677</v>
      </c>
      <c r="H139" s="460">
        <f t="shared" si="0"/>
        <v>38141</v>
      </c>
      <c r="I139" s="460">
        <f t="shared" si="0"/>
        <v>286772</v>
      </c>
      <c r="J139" s="460">
        <f t="shared" si="0"/>
        <v>24671</v>
      </c>
      <c r="K139" s="460">
        <f t="shared" si="0"/>
        <v>0</v>
      </c>
      <c r="L139" s="460">
        <f t="shared" si="0"/>
        <v>771357.89</v>
      </c>
    </row>
    <row r="140" spans="3:12" ht="8.25" customHeight="1">
      <c r="C140" s="451"/>
      <c r="D140" s="452"/>
      <c r="E140" s="451"/>
      <c r="F140" s="451"/>
      <c r="G140" s="451"/>
      <c r="H140" s="451"/>
      <c r="I140" s="451"/>
      <c r="J140" s="451"/>
      <c r="K140" s="451"/>
      <c r="L140" s="451"/>
    </row>
    <row r="141" spans="3:12" ht="15" customHeight="1">
      <c r="C141" s="458" t="s">
        <v>192</v>
      </c>
      <c r="D141" s="452"/>
      <c r="E141" s="451"/>
      <c r="F141" s="451"/>
      <c r="G141" s="451"/>
      <c r="H141" s="451"/>
      <c r="I141" s="451"/>
      <c r="J141" s="451"/>
      <c r="K141" s="451"/>
      <c r="L141" s="451"/>
    </row>
    <row r="142" spans="3:12" ht="17.25" customHeight="1">
      <c r="C142" s="550" t="s">
        <v>207</v>
      </c>
      <c r="D142" s="551"/>
      <c r="E142" s="461"/>
      <c r="F142" s="461"/>
      <c r="G142" s="461"/>
      <c r="H142" s="461"/>
      <c r="I142" s="461"/>
      <c r="J142" s="461"/>
      <c r="K142" s="461"/>
      <c r="L142" s="461"/>
    </row>
    <row r="143" spans="3:12" ht="16.5" customHeight="1">
      <c r="C143" s="542" t="s">
        <v>224</v>
      </c>
      <c r="D143" s="551"/>
      <c r="E143" s="451">
        <v>84591</v>
      </c>
      <c r="F143" s="451">
        <v>55795.12800000001</v>
      </c>
      <c r="G143" s="451">
        <v>-3495</v>
      </c>
      <c r="H143" s="451">
        <v>280</v>
      </c>
      <c r="I143" s="451">
        <v>5578</v>
      </c>
      <c r="J143" s="451">
        <v>-6267</v>
      </c>
      <c r="K143" s="451"/>
      <c r="L143" s="451">
        <f>SUM(E143:K143)</f>
        <v>136482.12800000003</v>
      </c>
    </row>
    <row r="144" spans="3:12" ht="16.5" customHeight="1">
      <c r="C144" s="451" t="s">
        <v>204</v>
      </c>
      <c r="D144" s="452"/>
      <c r="E144" s="451">
        <v>-20600</v>
      </c>
      <c r="F144" s="451">
        <v>-6412</v>
      </c>
      <c r="G144" s="451">
        <v>-53357</v>
      </c>
      <c r="H144" s="451">
        <v>-527</v>
      </c>
      <c r="I144" s="451">
        <v>-5535</v>
      </c>
      <c r="J144" s="451">
        <v>-838</v>
      </c>
      <c r="K144" s="451">
        <v>29014</v>
      </c>
      <c r="L144" s="451">
        <f>SUM(E144:K144)</f>
        <v>-58255</v>
      </c>
    </row>
    <row r="145" spans="3:12" ht="16.5" customHeight="1">
      <c r="C145" s="451" t="s">
        <v>127</v>
      </c>
      <c r="D145" s="452"/>
      <c r="E145" s="451">
        <v>23066</v>
      </c>
      <c r="F145" s="451">
        <v>1144</v>
      </c>
      <c r="G145" s="451">
        <v>5373</v>
      </c>
      <c r="H145" s="451">
        <v>0</v>
      </c>
      <c r="I145" s="451">
        <v>726</v>
      </c>
      <c r="J145" s="451">
        <v>156</v>
      </c>
      <c r="K145" s="451">
        <v>-29014</v>
      </c>
      <c r="L145" s="451">
        <f>SUM(E145:K145)</f>
        <v>1451</v>
      </c>
    </row>
    <row r="146" spans="3:12" ht="16.5" customHeight="1">
      <c r="C146" s="550" t="s">
        <v>320</v>
      </c>
      <c r="D146" s="551"/>
      <c r="E146" s="462">
        <v>0</v>
      </c>
      <c r="F146" s="462">
        <v>0</v>
      </c>
      <c r="G146" s="462">
        <v>2340</v>
      </c>
      <c r="H146" s="462">
        <v>0</v>
      </c>
      <c r="I146" s="462">
        <v>0</v>
      </c>
      <c r="J146" s="462">
        <v>0</v>
      </c>
      <c r="K146" s="451"/>
      <c r="L146" s="451">
        <f>SUM(E146:K146)</f>
        <v>2340</v>
      </c>
    </row>
    <row r="147" spans="3:12" ht="16.5" customHeight="1">
      <c r="C147" s="573" t="s">
        <v>208</v>
      </c>
      <c r="D147" s="573"/>
      <c r="E147" s="463"/>
      <c r="F147" s="463"/>
      <c r="G147" s="463"/>
      <c r="H147" s="463"/>
      <c r="I147" s="463"/>
      <c r="J147" s="463"/>
      <c r="K147" s="463"/>
      <c r="L147" s="458"/>
    </row>
    <row r="148" spans="1:13" s="452" customFormat="1" ht="16.5" customHeight="1">
      <c r="A148" s="464"/>
      <c r="B148" s="464"/>
      <c r="C148" s="573" t="s">
        <v>225</v>
      </c>
      <c r="D148" s="573"/>
      <c r="E148" s="451">
        <v>1019</v>
      </c>
      <c r="F148" s="451">
        <v>119</v>
      </c>
      <c r="G148" s="451">
        <v>32887.39995508</v>
      </c>
      <c r="H148" s="451">
        <v>14131</v>
      </c>
      <c r="I148" s="451">
        <v>2526</v>
      </c>
      <c r="J148" s="451">
        <v>3432</v>
      </c>
      <c r="K148" s="451"/>
      <c r="L148" s="451">
        <f>SUM(E148:K148)</f>
        <v>54114.39995508</v>
      </c>
      <c r="M148" s="433"/>
    </row>
    <row r="149" spans="3:12" ht="5.25" customHeight="1">
      <c r="C149" s="588" t="s">
        <v>321</v>
      </c>
      <c r="D149" s="589"/>
      <c r="E149" s="574">
        <f>SUM(E143:E148)</f>
        <v>88076</v>
      </c>
      <c r="F149" s="574">
        <f aca="true" t="shared" si="1" ref="F149:K149">SUM(F143:F148)</f>
        <v>50646.12800000001</v>
      </c>
      <c r="G149" s="574">
        <f t="shared" si="1"/>
        <v>-16251.60004492</v>
      </c>
      <c r="H149" s="574">
        <f t="shared" si="1"/>
        <v>13884</v>
      </c>
      <c r="I149" s="574">
        <f t="shared" si="1"/>
        <v>3295</v>
      </c>
      <c r="J149" s="574">
        <f t="shared" si="1"/>
        <v>-3517</v>
      </c>
      <c r="K149" s="574">
        <f t="shared" si="1"/>
        <v>0</v>
      </c>
      <c r="L149" s="574">
        <f>SUM(L143:L148)</f>
        <v>136132.52795508003</v>
      </c>
    </row>
    <row r="150" spans="3:12" ht="14.25" customHeight="1">
      <c r="C150" s="589"/>
      <c r="D150" s="589"/>
      <c r="E150" s="576"/>
      <c r="F150" s="576"/>
      <c r="G150" s="576"/>
      <c r="H150" s="576"/>
      <c r="I150" s="576"/>
      <c r="J150" s="576"/>
      <c r="K150" s="576"/>
      <c r="L150" s="575"/>
    </row>
    <row r="151" spans="1:13" s="450" customFormat="1" ht="16.5" customHeight="1">
      <c r="A151" s="449"/>
      <c r="B151" s="449"/>
      <c r="C151" s="459" t="s">
        <v>48</v>
      </c>
      <c r="D151" s="459"/>
      <c r="E151" s="465"/>
      <c r="F151" s="465"/>
      <c r="G151" s="465"/>
      <c r="H151" s="465"/>
      <c r="I151" s="465"/>
      <c r="J151" s="465"/>
      <c r="K151" s="465"/>
      <c r="L151" s="466">
        <f>'Consol PL'!I18</f>
        <v>-68289.5</v>
      </c>
      <c r="M151" s="501"/>
    </row>
    <row r="152" spans="3:12" ht="16.5" customHeight="1">
      <c r="C152" s="451" t="s">
        <v>49</v>
      </c>
      <c r="D152" s="451"/>
      <c r="E152" s="458"/>
      <c r="F152" s="458"/>
      <c r="G152" s="458"/>
      <c r="H152" s="458"/>
      <c r="I152" s="458"/>
      <c r="J152" s="458"/>
      <c r="K152" s="458"/>
      <c r="L152" s="451">
        <f>SUM(L149:L151)</f>
        <v>67843.02795508003</v>
      </c>
    </row>
    <row r="153" spans="1:13" s="450" customFormat="1" ht="18" customHeight="1">
      <c r="A153" s="449"/>
      <c r="B153" s="449"/>
      <c r="C153" s="459" t="s">
        <v>50</v>
      </c>
      <c r="D153" s="459"/>
      <c r="E153" s="465"/>
      <c r="F153" s="465"/>
      <c r="G153" s="465"/>
      <c r="H153" s="465"/>
      <c r="I153" s="465"/>
      <c r="J153" s="465"/>
      <c r="K153" s="465"/>
      <c r="L153" s="459">
        <f>'Consol PL'!I21</f>
        <v>-23540.105</v>
      </c>
      <c r="M153" s="501"/>
    </row>
    <row r="154" spans="3:12" ht="18.75" customHeight="1" thickBot="1">
      <c r="C154" s="451" t="s">
        <v>99</v>
      </c>
      <c r="D154" s="451"/>
      <c r="E154" s="458"/>
      <c r="F154" s="458"/>
      <c r="G154" s="458"/>
      <c r="H154" s="458"/>
      <c r="I154" s="458"/>
      <c r="J154" s="458"/>
      <c r="K154" s="458"/>
      <c r="L154" s="460">
        <f>SUM(L152:L153)</f>
        <v>44302.92295508004</v>
      </c>
    </row>
    <row r="155" spans="3:12" ht="4.5" customHeight="1">
      <c r="C155" s="467"/>
      <c r="D155" s="451"/>
      <c r="E155" s="451"/>
      <c r="F155" s="451"/>
      <c r="G155" s="451"/>
      <c r="H155" s="451"/>
      <c r="I155" s="451"/>
      <c r="J155" s="451"/>
      <c r="K155" s="451"/>
      <c r="L155" s="462"/>
    </row>
    <row r="156" spans="3:12" ht="15" customHeight="1" hidden="1">
      <c r="C156" s="467"/>
      <c r="D156" s="451"/>
      <c r="E156" s="451"/>
      <c r="F156" s="451"/>
      <c r="G156" s="451"/>
      <c r="H156" s="451"/>
      <c r="I156" s="451"/>
      <c r="J156" s="451"/>
      <c r="K156" s="451"/>
      <c r="L156" s="462"/>
    </row>
    <row r="157" spans="1:12" ht="45.75" customHeight="1">
      <c r="A157" s="445" t="s">
        <v>196</v>
      </c>
      <c r="B157" s="334" t="s">
        <v>142</v>
      </c>
      <c r="C157" s="446" t="s">
        <v>6</v>
      </c>
      <c r="D157" s="447"/>
      <c r="E157" s="447"/>
      <c r="F157" s="447"/>
      <c r="G157" s="447"/>
      <c r="H157" s="447"/>
      <c r="I157" s="413"/>
      <c r="J157" s="362"/>
      <c r="K157" s="448"/>
      <c r="L157" s="413"/>
    </row>
    <row r="158" spans="3:12" ht="41.25" customHeight="1" thickBot="1">
      <c r="C158" s="451"/>
      <c r="D158" s="452"/>
      <c r="E158" s="525" t="s">
        <v>184</v>
      </c>
      <c r="F158" s="453" t="s">
        <v>185</v>
      </c>
      <c r="G158" s="525" t="s">
        <v>194</v>
      </c>
      <c r="H158" s="525" t="s">
        <v>190</v>
      </c>
      <c r="I158" s="453" t="s">
        <v>186</v>
      </c>
      <c r="J158" s="453" t="s">
        <v>191</v>
      </c>
      <c r="K158" s="453" t="s">
        <v>215</v>
      </c>
      <c r="L158" s="453" t="s">
        <v>95</v>
      </c>
    </row>
    <row r="159" spans="3:12" ht="24" customHeight="1">
      <c r="C159" s="451"/>
      <c r="D159" s="452"/>
      <c r="E159" s="454" t="s">
        <v>47</v>
      </c>
      <c r="F159" s="454" t="s">
        <v>47</v>
      </c>
      <c r="G159" s="454" t="s">
        <v>145</v>
      </c>
      <c r="H159" s="454" t="s">
        <v>145</v>
      </c>
      <c r="I159" s="454" t="s">
        <v>145</v>
      </c>
      <c r="J159" s="454" t="s">
        <v>145</v>
      </c>
      <c r="K159" s="454" t="s">
        <v>145</v>
      </c>
      <c r="L159" s="468" t="s">
        <v>145</v>
      </c>
    </row>
    <row r="160" spans="3:12" ht="15.75" customHeight="1">
      <c r="C160" s="455" t="s">
        <v>119</v>
      </c>
      <c r="D160" s="452"/>
      <c r="E160" s="456"/>
      <c r="F160" s="456"/>
      <c r="G160" s="457"/>
      <c r="H160" s="457"/>
      <c r="I160" s="457"/>
      <c r="J160" s="457"/>
      <c r="K160" s="457"/>
      <c r="L160" s="457"/>
    </row>
    <row r="161" spans="3:12" ht="2.25" customHeight="1" hidden="1">
      <c r="C161" s="455"/>
      <c r="D161" s="452"/>
      <c r="E161" s="456"/>
      <c r="F161" s="456"/>
      <c r="G161" s="457"/>
      <c r="H161" s="457"/>
      <c r="I161" s="457"/>
      <c r="J161" s="457"/>
      <c r="K161" s="457"/>
      <c r="L161" s="457"/>
    </row>
    <row r="162" spans="3:12" ht="16.5" customHeight="1">
      <c r="C162" s="458" t="s">
        <v>80</v>
      </c>
      <c r="D162" s="452"/>
      <c r="E162" s="451"/>
      <c r="F162" s="451"/>
      <c r="G162" s="451"/>
      <c r="H162" s="451"/>
      <c r="I162" s="451"/>
      <c r="J162" s="451"/>
      <c r="K162" s="451"/>
      <c r="L162" s="451"/>
    </row>
    <row r="163" spans="3:12" ht="18.75" customHeight="1">
      <c r="C163" s="451" t="s">
        <v>187</v>
      </c>
      <c r="D163" s="452"/>
      <c r="E163" s="451">
        <v>239170</v>
      </c>
      <c r="F163" s="451">
        <v>142060</v>
      </c>
      <c r="G163" s="451">
        <v>7675</v>
      </c>
      <c r="H163" s="451">
        <v>37949</v>
      </c>
      <c r="I163" s="451">
        <v>282287</v>
      </c>
      <c r="J163" s="451">
        <v>23630</v>
      </c>
      <c r="K163" s="451">
        <v>-36415</v>
      </c>
      <c r="L163" s="451">
        <f>SUM(E163:K163)</f>
        <v>696356</v>
      </c>
    </row>
    <row r="164" spans="3:12" ht="18.75" customHeight="1">
      <c r="C164" s="459" t="s">
        <v>188</v>
      </c>
      <c r="D164" s="452"/>
      <c r="E164" s="459">
        <v>-16075</v>
      </c>
      <c r="F164" s="459">
        <v>-3390</v>
      </c>
      <c r="G164" s="459">
        <v>0</v>
      </c>
      <c r="H164" s="459">
        <v>0</v>
      </c>
      <c r="I164" s="459">
        <v>-16950</v>
      </c>
      <c r="J164" s="459">
        <v>0</v>
      </c>
      <c r="K164" s="459">
        <v>36415</v>
      </c>
      <c r="L164" s="451">
        <f>SUM(E164:K164)</f>
        <v>0</v>
      </c>
    </row>
    <row r="165" spans="3:12" ht="24" customHeight="1" thickBot="1">
      <c r="C165" s="451" t="s">
        <v>189</v>
      </c>
      <c r="D165" s="452"/>
      <c r="E165" s="460">
        <f aca="true" t="shared" si="2" ref="E165:L165">SUM(E163:E164)</f>
        <v>223095</v>
      </c>
      <c r="F165" s="460">
        <f t="shared" si="2"/>
        <v>138670</v>
      </c>
      <c r="G165" s="460">
        <f t="shared" si="2"/>
        <v>7675</v>
      </c>
      <c r="H165" s="460">
        <f t="shared" si="2"/>
        <v>37949</v>
      </c>
      <c r="I165" s="460">
        <f t="shared" si="2"/>
        <v>265337</v>
      </c>
      <c r="J165" s="460">
        <f t="shared" si="2"/>
        <v>23630</v>
      </c>
      <c r="K165" s="460">
        <f t="shared" si="2"/>
        <v>0</v>
      </c>
      <c r="L165" s="460">
        <f t="shared" si="2"/>
        <v>696356</v>
      </c>
    </row>
    <row r="166" spans="3:12" ht="16.5" customHeight="1">
      <c r="C166" s="451"/>
      <c r="D166" s="452"/>
      <c r="E166" s="451"/>
      <c r="F166" s="451"/>
      <c r="G166" s="451"/>
      <c r="H166" s="451"/>
      <c r="I166" s="451"/>
      <c r="J166" s="451"/>
      <c r="K166" s="451"/>
      <c r="L166" s="451"/>
    </row>
    <row r="167" spans="3:12" ht="16.5" customHeight="1">
      <c r="C167" s="458" t="s">
        <v>192</v>
      </c>
      <c r="D167" s="452"/>
      <c r="E167" s="451"/>
      <c r="F167" s="451"/>
      <c r="G167" s="451"/>
      <c r="H167" s="451"/>
      <c r="I167" s="451"/>
      <c r="J167" s="451"/>
      <c r="K167" s="451"/>
      <c r="L167" s="451"/>
    </row>
    <row r="168" spans="3:12" ht="16.5" customHeight="1">
      <c r="C168" s="550" t="s">
        <v>207</v>
      </c>
      <c r="D168" s="551"/>
      <c r="E168" s="451"/>
      <c r="F168" s="451"/>
      <c r="G168" s="451"/>
      <c r="H168" s="451"/>
      <c r="I168" s="451"/>
      <c r="J168" s="451"/>
      <c r="K168" s="451"/>
      <c r="L168" s="451"/>
    </row>
    <row r="169" spans="3:12" ht="16.5" customHeight="1">
      <c r="C169" s="542" t="s">
        <v>224</v>
      </c>
      <c r="D169" s="551"/>
      <c r="E169" s="462">
        <v>54200</v>
      </c>
      <c r="F169" s="462">
        <v>42689</v>
      </c>
      <c r="G169" s="462">
        <v>-5589</v>
      </c>
      <c r="H169" s="451">
        <v>524</v>
      </c>
      <c r="I169" s="451">
        <v>-11128</v>
      </c>
      <c r="J169" s="451">
        <v>-5080</v>
      </c>
      <c r="K169" s="462"/>
      <c r="L169" s="462">
        <f aca="true" t="shared" si="3" ref="L169:L174">SUM(E169:K169)</f>
        <v>75616</v>
      </c>
    </row>
    <row r="170" spans="3:12" ht="16.5" customHeight="1">
      <c r="C170" s="451" t="s">
        <v>204</v>
      </c>
      <c r="D170" s="452"/>
      <c r="E170" s="462">
        <v>-17259</v>
      </c>
      <c r="F170" s="462">
        <v>-5476</v>
      </c>
      <c r="G170" s="462">
        <v>-50943</v>
      </c>
      <c r="H170" s="451">
        <v>291</v>
      </c>
      <c r="I170" s="451">
        <v>-5763</v>
      </c>
      <c r="J170" s="451">
        <v>-1449</v>
      </c>
      <c r="K170" s="451">
        <v>40059</v>
      </c>
      <c r="L170" s="462">
        <f t="shared" si="3"/>
        <v>-40540</v>
      </c>
    </row>
    <row r="171" spans="3:12" ht="16.5" customHeight="1">
      <c r="C171" s="451" t="s">
        <v>127</v>
      </c>
      <c r="D171" s="452"/>
      <c r="E171" s="462">
        <v>25685</v>
      </c>
      <c r="F171" s="462">
        <v>3344</v>
      </c>
      <c r="G171" s="462">
        <v>11153</v>
      </c>
      <c r="H171" s="451">
        <v>20</v>
      </c>
      <c r="I171" s="451">
        <v>320</v>
      </c>
      <c r="J171" s="451">
        <v>165</v>
      </c>
      <c r="K171" s="451">
        <v>-40059</v>
      </c>
      <c r="L171" s="462">
        <f t="shared" si="3"/>
        <v>628</v>
      </c>
    </row>
    <row r="172" spans="3:12" ht="16.5" customHeight="1">
      <c r="C172" s="550" t="s">
        <v>320</v>
      </c>
      <c r="D172" s="551"/>
      <c r="E172" s="462">
        <v>0</v>
      </c>
      <c r="F172" s="462">
        <v>0</v>
      </c>
      <c r="G172" s="462">
        <v>-328</v>
      </c>
      <c r="H172" s="462">
        <v>0</v>
      </c>
      <c r="I172" s="462">
        <v>0</v>
      </c>
      <c r="J172" s="462">
        <v>0</v>
      </c>
      <c r="K172" s="462"/>
      <c r="L172" s="462">
        <f t="shared" si="3"/>
        <v>-328</v>
      </c>
    </row>
    <row r="173" spans="3:12" ht="16.5" customHeight="1">
      <c r="C173" s="573" t="s">
        <v>208</v>
      </c>
      <c r="D173" s="573"/>
      <c r="E173" s="462">
        <v>826</v>
      </c>
      <c r="F173" s="462">
        <v>33</v>
      </c>
      <c r="G173" s="462">
        <v>37340.722299999994</v>
      </c>
      <c r="H173" s="462">
        <v>15898</v>
      </c>
      <c r="I173" s="462">
        <v>3173</v>
      </c>
      <c r="J173" s="462">
        <v>371</v>
      </c>
      <c r="K173" s="462"/>
      <c r="L173" s="462">
        <f t="shared" si="3"/>
        <v>57641.722299999994</v>
      </c>
    </row>
    <row r="174" spans="3:12" ht="16.5" customHeight="1">
      <c r="C174" s="573" t="s">
        <v>225</v>
      </c>
      <c r="D174" s="573"/>
      <c r="E174" s="462"/>
      <c r="F174" s="462"/>
      <c r="G174" s="462"/>
      <c r="H174" s="462"/>
      <c r="I174" s="462"/>
      <c r="J174" s="462"/>
      <c r="K174" s="462"/>
      <c r="L174" s="462">
        <f t="shared" si="3"/>
        <v>0</v>
      </c>
    </row>
    <row r="175" spans="3:12" ht="4.5" customHeight="1">
      <c r="C175" s="451"/>
      <c r="D175" s="452"/>
      <c r="E175" s="574">
        <f aca="true" t="shared" si="4" ref="E175:J175">SUM(E169:E174)</f>
        <v>63452</v>
      </c>
      <c r="F175" s="574">
        <f t="shared" si="4"/>
        <v>40590</v>
      </c>
      <c r="G175" s="574">
        <f t="shared" si="4"/>
        <v>-8366.277700000006</v>
      </c>
      <c r="H175" s="574">
        <f t="shared" si="4"/>
        <v>16733</v>
      </c>
      <c r="I175" s="574">
        <f t="shared" si="4"/>
        <v>-13398</v>
      </c>
      <c r="J175" s="574">
        <f t="shared" si="4"/>
        <v>-5993</v>
      </c>
      <c r="K175" s="574">
        <v>0</v>
      </c>
      <c r="L175" s="574">
        <f>SUM(L169:L174)</f>
        <v>93017.7223</v>
      </c>
    </row>
    <row r="176" spans="3:12" ht="20.25" customHeight="1">
      <c r="C176" s="451" t="s">
        <v>321</v>
      </c>
      <c r="D176" s="452"/>
      <c r="E176" s="576"/>
      <c r="F176" s="576"/>
      <c r="G176" s="576"/>
      <c r="H176" s="576"/>
      <c r="I176" s="576"/>
      <c r="J176" s="576"/>
      <c r="K176" s="576"/>
      <c r="L176" s="575"/>
    </row>
    <row r="177" spans="3:12" ht="19.5" customHeight="1">
      <c r="C177" s="451" t="s">
        <v>48</v>
      </c>
      <c r="D177" s="451"/>
      <c r="E177" s="451"/>
      <c r="F177" s="451"/>
      <c r="G177" s="451"/>
      <c r="H177" s="451"/>
      <c r="I177" s="451"/>
      <c r="J177" s="451"/>
      <c r="K177" s="451"/>
      <c r="L177" s="469">
        <f>'Consol PL'!K18</f>
        <v>-55270</v>
      </c>
    </row>
    <row r="178" spans="3:12" ht="19.5" customHeight="1">
      <c r="C178" s="451" t="s">
        <v>226</v>
      </c>
      <c r="D178" s="451"/>
      <c r="E178" s="451"/>
      <c r="F178" s="451"/>
      <c r="G178" s="451"/>
      <c r="H178" s="451"/>
      <c r="I178" s="451"/>
      <c r="J178" s="451"/>
      <c r="K178" s="451"/>
      <c r="L178" s="451">
        <f>SUM(L175:L177)</f>
        <v>37747.722299999994</v>
      </c>
    </row>
    <row r="179" spans="3:12" ht="22.5" customHeight="1">
      <c r="C179" s="451" t="s">
        <v>50</v>
      </c>
      <c r="D179" s="451"/>
      <c r="E179" s="451"/>
      <c r="F179" s="451"/>
      <c r="G179" s="451"/>
      <c r="H179" s="451"/>
      <c r="I179" s="451"/>
      <c r="J179" s="451"/>
      <c r="K179" s="451"/>
      <c r="L179" s="451">
        <f>'Consol PL'!K21</f>
        <v>-22813</v>
      </c>
    </row>
    <row r="180" spans="1:13" s="450" customFormat="1" ht="18.75" customHeight="1" thickBot="1">
      <c r="A180" s="449"/>
      <c r="B180" s="449"/>
      <c r="C180" s="459" t="s">
        <v>99</v>
      </c>
      <c r="D180" s="459"/>
      <c r="E180" s="459"/>
      <c r="F180" s="459"/>
      <c r="G180" s="459"/>
      <c r="H180" s="459"/>
      <c r="I180" s="459"/>
      <c r="J180" s="459"/>
      <c r="K180" s="459"/>
      <c r="L180" s="470">
        <f>SUM(L178:L179)</f>
        <v>14934.722299999994</v>
      </c>
      <c r="M180" s="501"/>
    </row>
    <row r="181" spans="3:12" ht="5.25" customHeight="1">
      <c r="C181" s="355"/>
      <c r="D181" s="471"/>
      <c r="E181" s="471"/>
      <c r="F181" s="471"/>
      <c r="G181" s="471"/>
      <c r="H181" s="471"/>
      <c r="I181" s="471"/>
      <c r="J181" s="471"/>
      <c r="K181" s="471"/>
      <c r="L181" s="471"/>
    </row>
    <row r="182" spans="6:12" ht="5.25" customHeight="1" hidden="1">
      <c r="F182" s="472"/>
      <c r="G182" s="472"/>
      <c r="H182" s="472"/>
      <c r="I182" s="473"/>
      <c r="J182" s="473"/>
      <c r="K182" s="474"/>
      <c r="L182" s="475"/>
    </row>
    <row r="183" spans="1:12" ht="30" customHeight="1">
      <c r="A183" s="476" t="s">
        <v>197</v>
      </c>
      <c r="B183" s="476">
        <v>17</v>
      </c>
      <c r="C183" s="143" t="s">
        <v>175</v>
      </c>
      <c r="D183" s="2"/>
      <c r="E183" s="2"/>
      <c r="F183" s="2"/>
      <c r="G183" s="2"/>
      <c r="H183" s="2"/>
      <c r="I183" s="2"/>
      <c r="J183" s="477"/>
      <c r="K183" s="474"/>
      <c r="L183" s="475"/>
    </row>
    <row r="184" spans="1:12" ht="102.75" customHeight="1">
      <c r="A184" s="9"/>
      <c r="B184" s="9"/>
      <c r="C184" s="571" t="s">
        <v>348</v>
      </c>
      <c r="D184" s="572"/>
      <c r="E184" s="572"/>
      <c r="F184" s="572"/>
      <c r="G184" s="572"/>
      <c r="H184" s="572"/>
      <c r="I184" s="572"/>
      <c r="J184" s="572"/>
      <c r="K184" s="572"/>
      <c r="L184" s="572"/>
    </row>
    <row r="185" spans="1:12" ht="116.25" customHeight="1">
      <c r="A185" s="9"/>
      <c r="B185" s="9"/>
      <c r="C185" s="571" t="s">
        <v>350</v>
      </c>
      <c r="D185" s="549"/>
      <c r="E185" s="549"/>
      <c r="F185" s="549"/>
      <c r="G185" s="549"/>
      <c r="H185" s="549"/>
      <c r="I185" s="549"/>
      <c r="J185" s="549"/>
      <c r="K185" s="549"/>
      <c r="L185" s="549"/>
    </row>
    <row r="186" spans="1:12" ht="44.25" customHeight="1">
      <c r="A186" s="9"/>
      <c r="B186" s="9"/>
      <c r="C186" s="571" t="s">
        <v>343</v>
      </c>
      <c r="D186" s="549"/>
      <c r="E186" s="549"/>
      <c r="F186" s="549"/>
      <c r="G186" s="549"/>
      <c r="H186" s="549"/>
      <c r="I186" s="549"/>
      <c r="J186" s="549"/>
      <c r="K186" s="549"/>
      <c r="L186" s="549"/>
    </row>
    <row r="187" spans="1:12" ht="142.5" customHeight="1" hidden="1">
      <c r="A187" s="476"/>
      <c r="B187" s="476"/>
      <c r="C187" s="571" t="s">
        <v>244</v>
      </c>
      <c r="D187" s="572"/>
      <c r="E187" s="572"/>
      <c r="F187" s="572"/>
      <c r="G187" s="572"/>
      <c r="H187" s="572"/>
      <c r="I187" s="572"/>
      <c r="J187" s="572"/>
      <c r="K187" s="572"/>
      <c r="L187" s="572"/>
    </row>
    <row r="188" spans="1:12" ht="28.5" customHeight="1">
      <c r="A188" s="476" t="s">
        <v>32</v>
      </c>
      <c r="B188" s="9">
        <v>18</v>
      </c>
      <c r="C188" s="143" t="s">
        <v>176</v>
      </c>
      <c r="D188" s="2"/>
      <c r="E188" s="2"/>
      <c r="F188" s="2"/>
      <c r="G188" s="2"/>
      <c r="H188" s="2"/>
      <c r="I188" s="2"/>
      <c r="J188" s="477"/>
      <c r="K188" s="474"/>
      <c r="L188" s="475"/>
    </row>
    <row r="189" spans="1:12" ht="104.25" customHeight="1">
      <c r="A189" s="478"/>
      <c r="B189" s="478"/>
      <c r="C189" s="571" t="s">
        <v>353</v>
      </c>
      <c r="D189" s="549"/>
      <c r="E189" s="549"/>
      <c r="F189" s="549"/>
      <c r="G189" s="549"/>
      <c r="H189" s="549"/>
      <c r="I189" s="549"/>
      <c r="J189" s="549"/>
      <c r="K189" s="549"/>
      <c r="L189" s="549"/>
    </row>
    <row r="190" spans="1:12" ht="3" customHeight="1" hidden="1">
      <c r="A190" s="478"/>
      <c r="B190" s="478"/>
      <c r="C190" s="2"/>
      <c r="D190" s="2"/>
      <c r="E190" s="2"/>
      <c r="F190" s="2"/>
      <c r="G190" s="2"/>
      <c r="H190" s="2"/>
      <c r="I190" s="2"/>
      <c r="J190" s="473"/>
      <c r="K190" s="472"/>
      <c r="L190" s="479"/>
    </row>
    <row r="191" spans="1:12" s="358" customFormat="1" ht="65.25" customHeight="1">
      <c r="A191" s="348"/>
      <c r="B191" s="348"/>
      <c r="C191" s="571" t="s">
        <v>349</v>
      </c>
      <c r="D191" s="549"/>
      <c r="E191" s="549"/>
      <c r="F191" s="549"/>
      <c r="G191" s="549"/>
      <c r="H191" s="549"/>
      <c r="I191" s="549"/>
      <c r="J191" s="549"/>
      <c r="K191" s="549"/>
      <c r="L191" s="549"/>
    </row>
    <row r="192" spans="1:12" s="358" customFormat="1" ht="37.5" customHeight="1">
      <c r="A192" s="353" t="s">
        <v>33</v>
      </c>
      <c r="B192" s="348" t="s">
        <v>143</v>
      </c>
      <c r="C192" s="366" t="s">
        <v>177</v>
      </c>
      <c r="D192" s="351"/>
      <c r="E192" s="351"/>
      <c r="F192" s="351"/>
      <c r="G192" s="351"/>
      <c r="H192" s="351"/>
      <c r="I192" s="413"/>
      <c r="J192" s="362"/>
      <c r="K192" s="362"/>
      <c r="L192" s="413"/>
    </row>
    <row r="193" spans="1:12" s="358" customFormat="1" ht="65.25" customHeight="1">
      <c r="A193" s="348"/>
      <c r="B193" s="348"/>
      <c r="C193" s="571" t="s">
        <v>94</v>
      </c>
      <c r="D193" s="549"/>
      <c r="E193" s="549"/>
      <c r="F193" s="549"/>
      <c r="G193" s="549"/>
      <c r="H193" s="549"/>
      <c r="I193" s="549"/>
      <c r="J193" s="549"/>
      <c r="K193" s="549"/>
      <c r="L193" s="549"/>
    </row>
    <row r="194" spans="1:13" s="538" customFormat="1" ht="27" customHeight="1">
      <c r="A194" s="533" t="s">
        <v>198</v>
      </c>
      <c r="B194" s="533">
        <v>21</v>
      </c>
      <c r="C194" s="534" t="s">
        <v>31</v>
      </c>
      <c r="D194" s="516"/>
      <c r="E194" s="516"/>
      <c r="F194" s="516"/>
      <c r="G194" s="516"/>
      <c r="H194" s="516"/>
      <c r="I194" s="516"/>
      <c r="J194" s="535"/>
      <c r="K194" s="536"/>
      <c r="L194" s="537"/>
      <c r="M194" s="524"/>
    </row>
    <row r="195" spans="1:12" ht="79.5" customHeight="1">
      <c r="A195" s="9"/>
      <c r="B195" s="9"/>
      <c r="C195" s="571" t="s">
        <v>355</v>
      </c>
      <c r="D195" s="549"/>
      <c r="E195" s="549"/>
      <c r="F195" s="549"/>
      <c r="G195" s="549"/>
      <c r="H195" s="549"/>
      <c r="I195" s="549"/>
      <c r="J195" s="549"/>
      <c r="K195" s="549"/>
      <c r="L195" s="549"/>
    </row>
    <row r="196" spans="1:12" ht="4.5" customHeight="1" hidden="1">
      <c r="A196" s="9"/>
      <c r="B196" s="9"/>
      <c r="C196" s="571"/>
      <c r="D196" s="549"/>
      <c r="E196" s="549"/>
      <c r="F196" s="549"/>
      <c r="G196" s="549"/>
      <c r="H196" s="549"/>
      <c r="I196" s="549"/>
      <c r="J196" s="549"/>
      <c r="K196" s="549"/>
      <c r="L196" s="549"/>
    </row>
    <row r="197" spans="1:12" s="375" customFormat="1" ht="29.25" customHeight="1">
      <c r="A197" s="353" t="s">
        <v>34</v>
      </c>
      <c r="B197" s="348" t="s">
        <v>73</v>
      </c>
      <c r="C197" s="481" t="s">
        <v>171</v>
      </c>
      <c r="D197" s="482"/>
      <c r="E197" s="482"/>
      <c r="F197" s="482"/>
      <c r="G197" s="482"/>
      <c r="H197" s="482"/>
      <c r="I197" s="360"/>
      <c r="J197" s="483"/>
      <c r="L197" s="360"/>
    </row>
    <row r="198" spans="1:12" s="375" customFormat="1" ht="45" customHeight="1">
      <c r="A198" s="348"/>
      <c r="B198" s="348"/>
      <c r="C198" s="571" t="s">
        <v>2</v>
      </c>
      <c r="D198" s="572"/>
      <c r="E198" s="572"/>
      <c r="F198" s="572"/>
      <c r="G198" s="572"/>
      <c r="H198" s="572"/>
      <c r="I198" s="572"/>
      <c r="J198" s="572"/>
      <c r="K198" s="572"/>
      <c r="L198" s="572"/>
    </row>
    <row r="199" spans="1:12" s="375" customFormat="1" ht="5.25" customHeight="1">
      <c r="A199" s="348"/>
      <c r="B199" s="348"/>
      <c r="C199" s="482"/>
      <c r="D199" s="482"/>
      <c r="E199" s="482"/>
      <c r="F199" s="482"/>
      <c r="G199" s="482"/>
      <c r="H199" s="482"/>
      <c r="I199" s="360"/>
      <c r="J199" s="483"/>
      <c r="L199" s="360"/>
    </row>
    <row r="200" spans="1:12" s="375" customFormat="1" ht="19.5" customHeight="1">
      <c r="A200" s="353" t="s">
        <v>199</v>
      </c>
      <c r="B200" s="348" t="s">
        <v>74</v>
      </c>
      <c r="C200" s="481" t="s">
        <v>172</v>
      </c>
      <c r="D200" s="482"/>
      <c r="E200" s="482"/>
      <c r="F200" s="482"/>
      <c r="G200" s="482"/>
      <c r="H200" s="482"/>
      <c r="I200" s="360"/>
      <c r="J200" s="483"/>
      <c r="L200" s="360"/>
    </row>
    <row r="201" spans="1:12" s="375" customFormat="1" ht="18" customHeight="1" hidden="1">
      <c r="A201" s="348"/>
      <c r="B201" s="348"/>
      <c r="C201" s="484" t="s">
        <v>117</v>
      </c>
      <c r="D201" s="485" t="s">
        <v>121</v>
      </c>
      <c r="E201" s="482"/>
      <c r="F201" s="482"/>
      <c r="G201" s="482"/>
      <c r="H201" s="482"/>
      <c r="I201" s="360"/>
      <c r="J201" s="483"/>
      <c r="L201" s="360"/>
    </row>
    <row r="202" spans="1:12" s="375" customFormat="1" ht="30.75" customHeight="1" hidden="1">
      <c r="A202" s="348"/>
      <c r="B202" s="348"/>
      <c r="D202" s="553" t="s">
        <v>163</v>
      </c>
      <c r="E202" s="540"/>
      <c r="F202" s="540"/>
      <c r="G202" s="540"/>
      <c r="H202" s="540"/>
      <c r="I202" s="540"/>
      <c r="J202" s="540"/>
      <c r="K202" s="540"/>
      <c r="L202" s="540"/>
    </row>
    <row r="203" spans="1:12" s="375" customFormat="1" ht="21" customHeight="1" hidden="1">
      <c r="A203" s="348"/>
      <c r="B203" s="348"/>
      <c r="C203" s="484" t="s">
        <v>117</v>
      </c>
      <c r="D203" s="485" t="s">
        <v>122</v>
      </c>
      <c r="E203" s="365"/>
      <c r="F203" s="365"/>
      <c r="G203" s="365"/>
      <c r="H203" s="365"/>
      <c r="I203" s="365"/>
      <c r="J203" s="365"/>
      <c r="K203" s="365"/>
      <c r="L203" s="365"/>
    </row>
    <row r="204" spans="1:12" s="375" customFormat="1" ht="21.75" customHeight="1" hidden="1">
      <c r="A204" s="348"/>
      <c r="B204" s="348"/>
      <c r="C204" s="481"/>
      <c r="D204" s="553" t="s">
        <v>123</v>
      </c>
      <c r="E204" s="540"/>
      <c r="F204" s="540"/>
      <c r="G204" s="540"/>
      <c r="H204" s="540"/>
      <c r="I204" s="540"/>
      <c r="J204" s="540"/>
      <c r="K204" s="540"/>
      <c r="L204" s="540"/>
    </row>
    <row r="205" spans="1:12" s="375" customFormat="1" ht="18" customHeight="1" hidden="1">
      <c r="A205" s="348"/>
      <c r="B205" s="348"/>
      <c r="C205" s="481"/>
      <c r="D205" s="482"/>
      <c r="E205" s="482"/>
      <c r="F205" s="482"/>
      <c r="G205" s="482"/>
      <c r="H205" s="482"/>
      <c r="I205" s="360"/>
      <c r="J205" s="483"/>
      <c r="L205" s="360"/>
    </row>
    <row r="206" spans="1:12" s="375" customFormat="1" ht="30.75" customHeight="1">
      <c r="A206" s="348"/>
      <c r="B206" s="348"/>
      <c r="C206" s="571" t="s">
        <v>3</v>
      </c>
      <c r="D206" s="549"/>
      <c r="E206" s="549"/>
      <c r="F206" s="549"/>
      <c r="G206" s="549"/>
      <c r="H206" s="549"/>
      <c r="I206" s="549"/>
      <c r="J206" s="549"/>
      <c r="K206" s="549"/>
      <c r="L206" s="549"/>
    </row>
    <row r="207" spans="1:12" s="375" customFormat="1" ht="3" customHeight="1">
      <c r="A207" s="348"/>
      <c r="B207" s="348"/>
      <c r="C207" s="482"/>
      <c r="D207" s="482"/>
      <c r="E207" s="482"/>
      <c r="F207" s="482"/>
      <c r="G207" s="482"/>
      <c r="H207" s="482"/>
      <c r="I207" s="360"/>
      <c r="J207" s="483"/>
      <c r="L207" s="360"/>
    </row>
    <row r="208" spans="1:12" s="531" customFormat="1" ht="24.75" customHeight="1">
      <c r="A208" s="526" t="s">
        <v>201</v>
      </c>
      <c r="B208" s="369" t="s">
        <v>141</v>
      </c>
      <c r="C208" s="527" t="s">
        <v>173</v>
      </c>
      <c r="D208" s="528"/>
      <c r="E208" s="528"/>
      <c r="F208" s="528"/>
      <c r="G208" s="528"/>
      <c r="H208" s="528"/>
      <c r="I208" s="529"/>
      <c r="J208" s="530"/>
      <c r="L208" s="529"/>
    </row>
    <row r="209" spans="1:12" s="375" customFormat="1" ht="104.25" customHeight="1">
      <c r="A209" s="418" t="s">
        <v>77</v>
      </c>
      <c r="B209" s="348"/>
      <c r="C209" s="571" t="s">
        <v>4</v>
      </c>
      <c r="D209" s="572"/>
      <c r="E209" s="572"/>
      <c r="F209" s="572"/>
      <c r="G209" s="572"/>
      <c r="H209" s="572"/>
      <c r="I209" s="572"/>
      <c r="J209" s="572"/>
      <c r="K209" s="572"/>
      <c r="L209" s="572"/>
    </row>
    <row r="210" spans="1:2" s="358" customFormat="1" ht="3.75" customHeight="1">
      <c r="A210" s="425"/>
      <c r="B210" s="486"/>
    </row>
    <row r="211" spans="1:12" s="358" customFormat="1" ht="144" customHeight="1">
      <c r="A211" s="425" t="s">
        <v>157</v>
      </c>
      <c r="B211" s="486"/>
      <c r="C211" s="571" t="s">
        <v>351</v>
      </c>
      <c r="D211" s="572"/>
      <c r="E211" s="572"/>
      <c r="F211" s="572"/>
      <c r="G211" s="572"/>
      <c r="H211" s="572"/>
      <c r="I211" s="572"/>
      <c r="J211" s="572"/>
      <c r="K211" s="572"/>
      <c r="L211" s="572"/>
    </row>
    <row r="212" spans="1:12" s="358" customFormat="1" ht="22.5" customHeight="1">
      <c r="A212" s="486"/>
      <c r="B212" s="486"/>
      <c r="C212" s="571" t="s">
        <v>341</v>
      </c>
      <c r="D212" s="572"/>
      <c r="E212" s="572"/>
      <c r="F212" s="572"/>
      <c r="G212" s="572"/>
      <c r="H212" s="572"/>
      <c r="I212" s="572"/>
      <c r="J212" s="572"/>
      <c r="K212" s="572"/>
      <c r="L212" s="572"/>
    </row>
    <row r="213" spans="1:3" ht="23.25" customHeight="1">
      <c r="A213" s="445" t="s">
        <v>200</v>
      </c>
      <c r="C213" s="487" t="s">
        <v>240</v>
      </c>
    </row>
    <row r="214" spans="1:12" s="433" customFormat="1" ht="26.25" customHeight="1">
      <c r="A214" s="363"/>
      <c r="B214" s="363"/>
      <c r="C214" s="364" t="s">
        <v>340</v>
      </c>
      <c r="D214" s="364"/>
      <c r="E214" s="364"/>
      <c r="F214" s="364"/>
      <c r="G214" s="488"/>
      <c r="H214" s="489"/>
      <c r="I214" s="488"/>
      <c r="J214" s="488"/>
      <c r="K214" s="489"/>
      <c r="L214" s="488"/>
    </row>
    <row r="215" spans="1:12" s="433" customFormat="1" ht="19.5" customHeight="1">
      <c r="A215" s="363"/>
      <c r="B215" s="363"/>
      <c r="C215" s="364"/>
      <c r="D215" s="364"/>
      <c r="E215" s="364"/>
      <c r="F215" s="364"/>
      <c r="G215" s="488"/>
      <c r="H215" s="489"/>
      <c r="I215" s="385" t="s">
        <v>145</v>
      </c>
      <c r="J215" s="488"/>
      <c r="K215" s="489"/>
      <c r="L215" s="488"/>
    </row>
    <row r="216" spans="1:12" s="433" customFormat="1" ht="21.75" customHeight="1">
      <c r="A216" s="363"/>
      <c r="B216" s="363"/>
      <c r="C216" s="490" t="s">
        <v>241</v>
      </c>
      <c r="D216" s="364"/>
      <c r="E216" s="364"/>
      <c r="F216" s="364"/>
      <c r="G216" s="488"/>
      <c r="H216" s="489"/>
      <c r="I216" s="385"/>
      <c r="J216" s="488"/>
      <c r="K216" s="489"/>
      <c r="L216" s="488"/>
    </row>
    <row r="217" spans="1:12" s="433" customFormat="1" ht="17.25" customHeight="1">
      <c r="A217" s="363"/>
      <c r="B217" s="363"/>
      <c r="C217" s="364" t="s">
        <v>243</v>
      </c>
      <c r="D217" s="364"/>
      <c r="E217" s="364"/>
      <c r="F217" s="364"/>
      <c r="G217" s="415"/>
      <c r="H217" s="491"/>
      <c r="I217" s="244">
        <v>69000</v>
      </c>
      <c r="J217" s="415"/>
      <c r="K217" s="491"/>
      <c r="L217" s="415"/>
    </row>
    <row r="218" spans="1:12" s="433" customFormat="1" ht="3.75" customHeight="1" hidden="1">
      <c r="A218" s="363"/>
      <c r="B218" s="363"/>
      <c r="C218" s="364"/>
      <c r="D218" s="364"/>
      <c r="E218" s="364"/>
      <c r="F218" s="364"/>
      <c r="G218" s="415"/>
      <c r="H218" s="491"/>
      <c r="I218" s="244"/>
      <c r="J218" s="415"/>
      <c r="K218" s="491"/>
      <c r="L218" s="415"/>
    </row>
    <row r="219" spans="1:12" s="433" customFormat="1" ht="21.75" customHeight="1">
      <c r="A219" s="363"/>
      <c r="B219" s="363"/>
      <c r="C219" s="490" t="s">
        <v>242</v>
      </c>
      <c r="D219" s="364"/>
      <c r="E219" s="364"/>
      <c r="F219" s="364"/>
      <c r="G219" s="415"/>
      <c r="H219" s="491"/>
      <c r="I219" s="244"/>
      <c r="J219" s="415"/>
      <c r="K219" s="491"/>
      <c r="L219" s="415"/>
    </row>
    <row r="220" spans="1:12" s="433" customFormat="1" ht="15.75" customHeight="1">
      <c r="A220" s="363"/>
      <c r="B220" s="363"/>
      <c r="C220" s="364" t="s">
        <v>45</v>
      </c>
      <c r="D220" s="364"/>
      <c r="E220" s="364"/>
      <c r="F220" s="364"/>
      <c r="G220" s="415"/>
      <c r="H220" s="491"/>
      <c r="I220" s="244">
        <v>152000</v>
      </c>
      <c r="J220" s="415"/>
      <c r="K220" s="491"/>
      <c r="L220" s="415"/>
    </row>
    <row r="221" spans="1:17" s="452" customFormat="1" ht="18.75">
      <c r="A221" s="464"/>
      <c r="B221" s="464"/>
      <c r="C221" s="452" t="s">
        <v>319</v>
      </c>
      <c r="G221" s="433"/>
      <c r="H221" s="433"/>
      <c r="I221" s="244">
        <v>1722</v>
      </c>
      <c r="J221" s="433"/>
      <c r="L221" s="433"/>
      <c r="M221" s="433"/>
      <c r="Q221" s="452">
        <f>124521*0.0653*6</f>
        <v>48787.3278</v>
      </c>
    </row>
    <row r="222" spans="1:13" s="452" customFormat="1" ht="15" customHeight="1">
      <c r="A222" s="464"/>
      <c r="B222" s="464"/>
      <c r="G222" s="433"/>
      <c r="H222" s="433"/>
      <c r="I222" s="244"/>
      <c r="J222" s="433"/>
      <c r="L222" s="433"/>
      <c r="M222" s="433"/>
    </row>
    <row r="223" spans="1:13" s="493" customFormat="1" ht="21.75" customHeight="1" thickBot="1">
      <c r="A223" s="492"/>
      <c r="B223" s="492"/>
      <c r="G223" s="494"/>
      <c r="H223" s="494"/>
      <c r="I223" s="495">
        <f>SUM(I217:I222)</f>
        <v>222722</v>
      </c>
      <c r="J223" s="494"/>
      <c r="L223" s="494"/>
      <c r="M223" s="494"/>
    </row>
    <row r="224" spans="1:3" ht="39" customHeight="1">
      <c r="A224" s="476" t="s">
        <v>221</v>
      </c>
      <c r="B224" s="9">
        <v>19</v>
      </c>
      <c r="C224" s="487" t="s">
        <v>205</v>
      </c>
    </row>
    <row r="225" spans="1:3" ht="22.5" customHeight="1">
      <c r="A225" s="9"/>
      <c r="B225" s="9"/>
      <c r="C225" s="2" t="s">
        <v>5</v>
      </c>
    </row>
    <row r="226" spans="1:3" ht="4.5" customHeight="1">
      <c r="A226" s="9"/>
      <c r="B226" s="9"/>
      <c r="C226" s="2"/>
    </row>
    <row r="227" spans="1:12" ht="10.5" customHeight="1" hidden="1">
      <c r="A227" s="9"/>
      <c r="B227" s="9"/>
      <c r="C227" s="471"/>
      <c r="D227" s="471"/>
      <c r="E227" s="471"/>
      <c r="F227" s="471"/>
      <c r="G227" s="471"/>
      <c r="H227" s="471"/>
      <c r="I227" s="471"/>
      <c r="J227" s="477"/>
      <c r="K227" s="477"/>
      <c r="L227" s="475"/>
    </row>
    <row r="228" spans="1:12" s="358" customFormat="1" ht="2.25" customHeight="1" hidden="1">
      <c r="A228" s="348"/>
      <c r="B228" s="348"/>
      <c r="C228" s="433"/>
      <c r="D228" s="351"/>
      <c r="E228" s="351"/>
      <c r="F228" s="351"/>
      <c r="G228" s="351"/>
      <c r="H228" s="351"/>
      <c r="I228" s="413"/>
      <c r="J228" s="362"/>
      <c r="K228" s="362"/>
      <c r="L228" s="413"/>
    </row>
    <row r="229" spans="1:12" ht="18" customHeight="1">
      <c r="A229" s="348"/>
      <c r="B229" s="348"/>
      <c r="C229" s="541"/>
      <c r="D229" s="541"/>
      <c r="E229" s="541"/>
      <c r="F229" s="541"/>
      <c r="G229" s="541"/>
      <c r="H229" s="541"/>
      <c r="I229" s="541"/>
      <c r="J229" s="541"/>
      <c r="K229" s="541"/>
      <c r="L229" s="541"/>
    </row>
    <row r="230" spans="1:12" s="358" customFormat="1" ht="32.25" customHeight="1">
      <c r="A230" s="353" t="s">
        <v>217</v>
      </c>
      <c r="B230" s="348"/>
      <c r="C230" s="354" t="s">
        <v>245</v>
      </c>
      <c r="D230" s="359"/>
      <c r="E230" s="359"/>
      <c r="F230" s="359"/>
      <c r="G230" s="414"/>
      <c r="H230" s="496"/>
      <c r="I230" s="414"/>
      <c r="J230" s="414"/>
      <c r="K230" s="496"/>
      <c r="L230" s="414"/>
    </row>
    <row r="231" spans="1:12" s="358" customFormat="1" ht="15.75" customHeight="1" thickBot="1">
      <c r="A231" s="348"/>
      <c r="B231" s="348"/>
      <c r="C231" s="354"/>
      <c r="D231" s="359"/>
      <c r="E231" s="359"/>
      <c r="F231" s="359"/>
      <c r="G231" s="552" t="s">
        <v>210</v>
      </c>
      <c r="H231" s="552"/>
      <c r="I231" s="552"/>
      <c r="J231" s="385"/>
      <c r="K231" s="384"/>
      <c r="L231" s="385"/>
    </row>
    <row r="232" spans="1:16" s="358" customFormat="1" ht="20.25" customHeight="1">
      <c r="A232" s="348"/>
      <c r="B232" s="348"/>
      <c r="C232" s="354"/>
      <c r="D232" s="359"/>
      <c r="E232" s="359"/>
      <c r="F232" s="359"/>
      <c r="G232" s="497" t="s">
        <v>301</v>
      </c>
      <c r="H232" s="498"/>
      <c r="I232" s="497" t="s">
        <v>146</v>
      </c>
      <c r="J232" s="414"/>
      <c r="K232" s="496"/>
      <c r="L232" s="414"/>
      <c r="M232" s="357"/>
      <c r="N232" s="357"/>
      <c r="O232" s="357" t="s">
        <v>344</v>
      </c>
      <c r="P232" s="358" t="s">
        <v>345</v>
      </c>
    </row>
    <row r="233" spans="1:13" s="450" customFormat="1" ht="21.75" customHeight="1">
      <c r="A233" s="449" t="s">
        <v>77</v>
      </c>
      <c r="B233" s="449"/>
      <c r="C233" s="499" t="s">
        <v>247</v>
      </c>
      <c r="G233" s="500"/>
      <c r="H233" s="494"/>
      <c r="I233" s="500"/>
      <c r="J233" s="501"/>
      <c r="L233" s="502"/>
      <c r="M233" s="501"/>
    </row>
    <row r="234" spans="1:13" s="450" customFormat="1" ht="21.75" customHeight="1">
      <c r="A234" s="449"/>
      <c r="B234" s="449"/>
      <c r="C234" s="450" t="s">
        <v>248</v>
      </c>
      <c r="G234" s="500">
        <f>61514+5763</f>
        <v>67277</v>
      </c>
      <c r="H234" s="494"/>
      <c r="I234" s="500">
        <f>52230+5345</f>
        <v>57575</v>
      </c>
      <c r="J234" s="501"/>
      <c r="L234" s="502"/>
      <c r="M234" s="501"/>
    </row>
    <row r="235" spans="1:13" s="450" customFormat="1" ht="21.75" customHeight="1">
      <c r="A235" s="449"/>
      <c r="B235" s="449"/>
      <c r="C235" s="450" t="s">
        <v>249</v>
      </c>
      <c r="G235" s="466">
        <f>10822+801</f>
        <v>11623</v>
      </c>
      <c r="H235" s="494"/>
      <c r="I235" s="466">
        <f>20106+1160</f>
        <v>21266</v>
      </c>
      <c r="J235" s="501"/>
      <c r="L235" s="502"/>
      <c r="M235" s="501"/>
    </row>
    <row r="236" spans="1:13" s="450" customFormat="1" ht="21.75" customHeight="1">
      <c r="A236" s="449"/>
      <c r="B236" s="449"/>
      <c r="G236" s="500">
        <f>SUM(G234:G235)</f>
        <v>78900</v>
      </c>
      <c r="H236" s="494"/>
      <c r="I236" s="500">
        <f>SUM(I234:I235)</f>
        <v>78841</v>
      </c>
      <c r="J236" s="501"/>
      <c r="L236" s="502"/>
      <c r="M236" s="501"/>
    </row>
    <row r="237" spans="1:13" s="450" customFormat="1" ht="21.75" customHeight="1">
      <c r="A237" s="449"/>
      <c r="B237" s="449"/>
      <c r="C237" s="450" t="s">
        <v>250</v>
      </c>
      <c r="G237" s="500">
        <f>146+0</f>
        <v>146</v>
      </c>
      <c r="H237" s="494"/>
      <c r="I237" s="500">
        <f>146+59</f>
        <v>205</v>
      </c>
      <c r="J237" s="501"/>
      <c r="L237" s="502"/>
      <c r="M237" s="501"/>
    </row>
    <row r="238" spans="1:13" s="450" customFormat="1" ht="21.75" customHeight="1">
      <c r="A238" s="449"/>
      <c r="B238" s="449"/>
      <c r="C238" s="450" t="s">
        <v>139</v>
      </c>
      <c r="G238" s="500">
        <f>356+176+112</f>
        <v>644</v>
      </c>
      <c r="H238" s="494"/>
      <c r="I238" s="500">
        <f>358+176+112</f>
        <v>646</v>
      </c>
      <c r="J238" s="501"/>
      <c r="L238" s="502"/>
      <c r="M238" s="501"/>
    </row>
    <row r="239" spans="1:13" s="450" customFormat="1" ht="21.75" customHeight="1" thickBot="1">
      <c r="A239" s="449"/>
      <c r="B239" s="449"/>
      <c r="G239" s="470">
        <f>SUM(G236:G238)</f>
        <v>79690</v>
      </c>
      <c r="H239" s="494"/>
      <c r="I239" s="470">
        <f>SUM(I236:I238)</f>
        <v>79692</v>
      </c>
      <c r="J239" s="501"/>
      <c r="L239" s="502"/>
      <c r="M239" s="501"/>
    </row>
    <row r="240" spans="1:17" ht="18.75">
      <c r="A240" s="334" t="s">
        <v>157</v>
      </c>
      <c r="C240" s="487" t="s">
        <v>218</v>
      </c>
      <c r="M240" s="357"/>
      <c r="N240" s="357"/>
      <c r="O240" s="357" t="s">
        <v>344</v>
      </c>
      <c r="P240" s="358" t="s">
        <v>345</v>
      </c>
      <c r="Q240" s="503"/>
    </row>
    <row r="241" spans="13:17" ht="6" customHeight="1">
      <c r="M241" s="539"/>
      <c r="N241" s="504"/>
      <c r="O241" s="505"/>
      <c r="P241" s="505"/>
      <c r="Q241" s="505"/>
    </row>
    <row r="242" spans="3:17" ht="18.75">
      <c r="C242" s="339" t="s">
        <v>222</v>
      </c>
      <c r="G242" s="462">
        <v>832135</v>
      </c>
      <c r="H242" s="452"/>
      <c r="I242" s="462">
        <v>722819</v>
      </c>
      <c r="M242" s="539"/>
      <c r="N242" s="504"/>
      <c r="O242" s="505">
        <v>231250.76</v>
      </c>
      <c r="P242" s="505">
        <v>511049</v>
      </c>
      <c r="Q242" s="505"/>
    </row>
    <row r="243" spans="1:17" s="450" customFormat="1" ht="21.75" customHeight="1">
      <c r="A243" s="449"/>
      <c r="B243" s="449"/>
      <c r="C243" s="450" t="s">
        <v>270</v>
      </c>
      <c r="G243" s="462">
        <v>294000</v>
      </c>
      <c r="H243" s="452"/>
      <c r="I243" s="462">
        <v>233000</v>
      </c>
      <c r="J243" s="501"/>
      <c r="L243" s="502"/>
      <c r="M243" s="539"/>
      <c r="N243" s="504"/>
      <c r="O243" s="504">
        <v>100000</v>
      </c>
      <c r="P243" s="504">
        <v>112120</v>
      </c>
      <c r="Q243" s="504"/>
    </row>
    <row r="244" spans="1:17" s="450" customFormat="1" ht="21.75" customHeight="1">
      <c r="A244" s="449" t="s">
        <v>158</v>
      </c>
      <c r="B244" s="449"/>
      <c r="C244" s="499" t="s">
        <v>251</v>
      </c>
      <c r="G244" s="462"/>
      <c r="H244" s="452"/>
      <c r="I244" s="462"/>
      <c r="J244" s="501"/>
      <c r="L244" s="502"/>
      <c r="M244" s="546"/>
      <c r="N244" s="506"/>
      <c r="O244" s="506"/>
      <c r="P244" s="506"/>
      <c r="Q244" s="506"/>
    </row>
    <row r="245" spans="1:17" s="450" customFormat="1" ht="21" customHeight="1">
      <c r="A245" s="449"/>
      <c r="B245" s="449"/>
      <c r="C245" s="450" t="s">
        <v>294</v>
      </c>
      <c r="G245" s="500">
        <v>262</v>
      </c>
      <c r="H245" s="494"/>
      <c r="I245" s="500">
        <v>217</v>
      </c>
      <c r="J245" s="501"/>
      <c r="L245" s="502"/>
      <c r="M245" s="546"/>
      <c r="N245" s="506"/>
      <c r="O245" s="506">
        <v>271</v>
      </c>
      <c r="P245" s="506">
        <v>265</v>
      </c>
      <c r="Q245" s="506"/>
    </row>
    <row r="246" spans="1:17" s="450" customFormat="1" ht="21.75" customHeight="1">
      <c r="A246" s="449"/>
      <c r="B246" s="449"/>
      <c r="C246" s="450" t="s">
        <v>295</v>
      </c>
      <c r="G246" s="500">
        <v>1489</v>
      </c>
      <c r="H246" s="494"/>
      <c r="I246" s="500">
        <v>1247</v>
      </c>
      <c r="J246" s="501"/>
      <c r="L246" s="502"/>
      <c r="M246" s="546"/>
      <c r="N246" s="506"/>
      <c r="O246" s="506">
        <v>1558</v>
      </c>
      <c r="P246" s="506">
        <v>1518</v>
      </c>
      <c r="Q246" s="506"/>
    </row>
    <row r="247" spans="1:17" s="450" customFormat="1" ht="21.75" customHeight="1">
      <c r="A247" s="449"/>
      <c r="B247" s="449"/>
      <c r="C247" s="450" t="s">
        <v>296</v>
      </c>
      <c r="G247" s="500">
        <v>674</v>
      </c>
      <c r="H247" s="494"/>
      <c r="I247" s="500">
        <v>626</v>
      </c>
      <c r="J247" s="501"/>
      <c r="L247" s="502"/>
      <c r="M247" s="546"/>
      <c r="N247" s="506"/>
      <c r="O247" s="506">
        <v>776</v>
      </c>
      <c r="P247" s="506">
        <v>708</v>
      </c>
      <c r="Q247" s="506"/>
    </row>
    <row r="248" spans="1:17" s="450" customFormat="1" ht="18.75" customHeight="1">
      <c r="A248" s="449"/>
      <c r="B248" s="449"/>
      <c r="C248" s="450" t="s">
        <v>246</v>
      </c>
      <c r="G248" s="507">
        <v>3.02</v>
      </c>
      <c r="H248" s="494"/>
      <c r="I248" s="507">
        <v>2.26</v>
      </c>
      <c r="J248" s="501"/>
      <c r="L248" s="502"/>
      <c r="M248" s="546"/>
      <c r="N248" s="506"/>
      <c r="O248" s="506">
        <v>2.88</v>
      </c>
      <c r="P248" s="506">
        <v>2.87</v>
      </c>
      <c r="Q248" s="506"/>
    </row>
    <row r="249" spans="1:18" s="509" customFormat="1" ht="25.5" customHeight="1">
      <c r="A249" s="508" t="s">
        <v>273</v>
      </c>
      <c r="C249" s="480" t="s">
        <v>271</v>
      </c>
      <c r="D249" s="367"/>
      <c r="E249" s="367"/>
      <c r="F249" s="367"/>
      <c r="G249" s="367"/>
      <c r="H249" s="367"/>
      <c r="I249" s="367"/>
      <c r="J249" s="367"/>
      <c r="K249" s="510"/>
      <c r="L249" s="510"/>
      <c r="M249" s="547"/>
      <c r="N249" s="512"/>
      <c r="O249" s="511"/>
      <c r="P249" s="513"/>
      <c r="Q249" s="511"/>
      <c r="R249" s="477"/>
    </row>
    <row r="250" spans="1:18" s="509" customFormat="1" ht="18.75">
      <c r="A250" s="514" t="s">
        <v>77</v>
      </c>
      <c r="B250" s="515"/>
      <c r="C250" s="516" t="s">
        <v>272</v>
      </c>
      <c r="D250" s="367"/>
      <c r="E250" s="367"/>
      <c r="F250" s="367"/>
      <c r="G250" s="367"/>
      <c r="H250" s="367"/>
      <c r="I250" s="367"/>
      <c r="J250" s="367"/>
      <c r="K250" s="510"/>
      <c r="L250" s="510"/>
      <c r="M250" s="548"/>
      <c r="N250" s="477"/>
      <c r="O250" s="510"/>
      <c r="P250" s="475"/>
      <c r="Q250" s="510"/>
      <c r="R250" s="477"/>
    </row>
    <row r="251" spans="1:18" s="509" customFormat="1" ht="18.75">
      <c r="A251" s="514" t="s">
        <v>157</v>
      </c>
      <c r="B251" s="515"/>
      <c r="C251" s="516" t="s">
        <v>272</v>
      </c>
      <c r="D251" s="367"/>
      <c r="E251" s="367"/>
      <c r="F251" s="367"/>
      <c r="G251" s="367"/>
      <c r="H251" s="367"/>
      <c r="I251" s="367"/>
      <c r="J251" s="367"/>
      <c r="K251" s="510"/>
      <c r="L251" s="510"/>
      <c r="M251" s="548"/>
      <c r="N251" s="477"/>
      <c r="O251" s="510"/>
      <c r="P251" s="475"/>
      <c r="Q251" s="510"/>
      <c r="R251" s="477"/>
    </row>
    <row r="252" spans="1:13" s="450" customFormat="1" ht="11.25" customHeight="1">
      <c r="A252" s="449"/>
      <c r="B252" s="449"/>
      <c r="G252" s="500"/>
      <c r="H252" s="494"/>
      <c r="I252" s="500"/>
      <c r="J252" s="501"/>
      <c r="L252" s="502"/>
      <c r="M252" s="501"/>
    </row>
    <row r="253" spans="1:12" s="358" customFormat="1" ht="20.25" customHeight="1">
      <c r="A253" s="353" t="s">
        <v>27</v>
      </c>
      <c r="B253" s="348"/>
      <c r="C253" s="366" t="s">
        <v>15</v>
      </c>
      <c r="D253" s="365"/>
      <c r="E253" s="365"/>
      <c r="F253" s="365"/>
      <c r="G253" s="365"/>
      <c r="H253" s="365"/>
      <c r="I253" s="365"/>
      <c r="J253" s="365"/>
      <c r="K253" s="365"/>
      <c r="L253" s="365"/>
    </row>
    <row r="254" spans="1:12" s="358" customFormat="1" ht="112.5" customHeight="1">
      <c r="A254" s="348"/>
      <c r="B254" s="348"/>
      <c r="C254" s="571" t="s">
        <v>297</v>
      </c>
      <c r="D254" s="549"/>
      <c r="E254" s="549"/>
      <c r="F254" s="549"/>
      <c r="G254" s="549"/>
      <c r="H254" s="549"/>
      <c r="I254" s="549"/>
      <c r="J254" s="549"/>
      <c r="K254" s="549"/>
      <c r="L254" s="549"/>
    </row>
    <row r="255" spans="1:12" s="358" customFormat="1" ht="18" customHeight="1">
      <c r="A255" s="348"/>
      <c r="B255" s="348"/>
      <c r="C255" s="355"/>
      <c r="D255" s="356"/>
      <c r="E255" s="356"/>
      <c r="F255" s="356"/>
      <c r="G255" s="356"/>
      <c r="H255" s="517" t="s">
        <v>16</v>
      </c>
      <c r="I255" s="518"/>
      <c r="J255" s="517" t="s">
        <v>17</v>
      </c>
      <c r="K255" s="517"/>
      <c r="L255" s="517"/>
    </row>
    <row r="256" spans="1:12" s="358" customFormat="1" ht="18" customHeight="1">
      <c r="A256" s="348"/>
      <c r="B256" s="348"/>
      <c r="C256" s="355"/>
      <c r="D256" s="356"/>
      <c r="E256" s="356"/>
      <c r="F256" s="356"/>
      <c r="G256" s="356"/>
      <c r="H256" s="422" t="s">
        <v>18</v>
      </c>
      <c r="I256" s="519"/>
      <c r="J256" s="422" t="s">
        <v>19</v>
      </c>
      <c r="K256" s="520"/>
      <c r="L256" s="422" t="s">
        <v>20</v>
      </c>
    </row>
    <row r="257" spans="1:12" ht="18" customHeight="1" thickBot="1">
      <c r="A257" s="348"/>
      <c r="B257" s="348"/>
      <c r="C257" s="355"/>
      <c r="D257" s="356"/>
      <c r="E257" s="356"/>
      <c r="F257" s="356"/>
      <c r="G257" s="356"/>
      <c r="H257" s="422" t="s">
        <v>21</v>
      </c>
      <c r="I257" s="519"/>
      <c r="J257" s="422" t="s">
        <v>22</v>
      </c>
      <c r="K257" s="520"/>
      <c r="L257" s="422" t="s">
        <v>23</v>
      </c>
    </row>
    <row r="258" spans="1:12" ht="22.5" customHeight="1">
      <c r="A258" s="348"/>
      <c r="B258" s="348"/>
      <c r="C258" s="355"/>
      <c r="D258" s="356"/>
      <c r="E258" s="356"/>
      <c r="F258" s="356"/>
      <c r="G258" s="356"/>
      <c r="H258" s="521" t="s">
        <v>302</v>
      </c>
      <c r="I258" s="521"/>
      <c r="J258" s="521" t="s">
        <v>47</v>
      </c>
      <c r="K258" s="521"/>
      <c r="L258" s="521" t="s">
        <v>47</v>
      </c>
    </row>
    <row r="259" spans="1:12" ht="18" customHeight="1">
      <c r="A259" s="348"/>
      <c r="B259" s="348"/>
      <c r="C259" s="366" t="s">
        <v>24</v>
      </c>
      <c r="D259" s="356"/>
      <c r="E259" s="356"/>
      <c r="F259" s="356"/>
      <c r="G259" s="356"/>
      <c r="H259" s="522"/>
      <c r="I259" s="522"/>
      <c r="J259" s="522"/>
      <c r="K259" s="522"/>
      <c r="L259" s="522"/>
    </row>
    <row r="260" spans="1:12" ht="18.75">
      <c r="A260" s="445"/>
      <c r="C260" s="487" t="s">
        <v>7</v>
      </c>
      <c r="H260" s="500">
        <v>15295</v>
      </c>
      <c r="I260" s="500"/>
      <c r="J260" s="500">
        <f>-120-120-120</f>
        <v>-360</v>
      </c>
      <c r="K260" s="500"/>
      <c r="L260" s="500">
        <f>SUM(H260:J260)</f>
        <v>14935</v>
      </c>
    </row>
    <row r="261" spans="1:12" ht="20.25" customHeight="1">
      <c r="A261" s="348"/>
      <c r="B261" s="348"/>
      <c r="C261" s="366" t="s">
        <v>298</v>
      </c>
      <c r="D261" s="356"/>
      <c r="E261" s="356"/>
      <c r="F261" s="356"/>
      <c r="G261" s="356"/>
      <c r="H261" s="522"/>
      <c r="I261" s="522"/>
      <c r="J261" s="522"/>
      <c r="K261" s="522"/>
      <c r="L261" s="522"/>
    </row>
    <row r="262" spans="1:12" s="433" customFormat="1" ht="18" customHeight="1">
      <c r="A262" s="348"/>
      <c r="B262" s="348"/>
      <c r="C262" s="433" t="s">
        <v>25</v>
      </c>
      <c r="D262" s="367"/>
      <c r="E262" s="367"/>
      <c r="F262" s="367"/>
      <c r="G262" s="367"/>
      <c r="H262" s="500">
        <v>18272</v>
      </c>
      <c r="I262" s="500"/>
      <c r="J262" s="500">
        <v>15464</v>
      </c>
      <c r="K262" s="500"/>
      <c r="L262" s="500">
        <f>SUM(H262:J262)</f>
        <v>33736</v>
      </c>
    </row>
    <row r="263" spans="1:12" s="433" customFormat="1" ht="18" customHeight="1">
      <c r="A263" s="348"/>
      <c r="B263" s="348"/>
      <c r="C263" s="433" t="s">
        <v>14</v>
      </c>
      <c r="D263" s="367"/>
      <c r="E263" s="367"/>
      <c r="F263" s="367"/>
      <c r="G263" s="367"/>
      <c r="H263" s="500">
        <v>0</v>
      </c>
      <c r="I263" s="500"/>
      <c r="J263" s="500">
        <v>10640</v>
      </c>
      <c r="K263" s="500"/>
      <c r="L263" s="500">
        <f>SUM(H263:J263)</f>
        <v>10640</v>
      </c>
    </row>
    <row r="264" spans="1:12" s="433" customFormat="1" ht="18" customHeight="1">
      <c r="A264" s="348"/>
      <c r="B264" s="348"/>
      <c r="C264" s="433" t="s">
        <v>26</v>
      </c>
      <c r="D264" s="367"/>
      <c r="E264" s="367"/>
      <c r="F264" s="367"/>
      <c r="G264" s="367"/>
      <c r="H264" s="500">
        <v>768979</v>
      </c>
      <c r="I264" s="500"/>
      <c r="J264" s="500">
        <f>-2280+1+610</f>
        <v>-1669</v>
      </c>
      <c r="K264" s="500"/>
      <c r="L264" s="500">
        <f>SUM(H264:J264)</f>
        <v>767310</v>
      </c>
    </row>
    <row r="265" spans="1:12" s="433" customFormat="1" ht="18" customHeight="1">
      <c r="A265" s="348"/>
      <c r="B265" s="348"/>
      <c r="C265" s="433" t="s">
        <v>136</v>
      </c>
      <c r="D265" s="367"/>
      <c r="E265" s="367"/>
      <c r="F265" s="367"/>
      <c r="G265" s="367"/>
      <c r="H265" s="500">
        <v>1400498</v>
      </c>
      <c r="I265" s="500"/>
      <c r="J265" s="500">
        <f>-2545-610</f>
        <v>-3155</v>
      </c>
      <c r="K265" s="500"/>
      <c r="L265" s="500">
        <f>SUM(H265:J265)</f>
        <v>1397343</v>
      </c>
    </row>
    <row r="266" spans="1:12" s="433" customFormat="1" ht="18" customHeight="1">
      <c r="A266" s="348"/>
      <c r="B266" s="348"/>
      <c r="D266" s="367"/>
      <c r="E266" s="367"/>
      <c r="F266" s="367"/>
      <c r="G266" s="367"/>
      <c r="H266" s="500"/>
      <c r="I266" s="500"/>
      <c r="J266" s="500"/>
      <c r="K266" s="500"/>
      <c r="L266" s="500"/>
    </row>
    <row r="267" spans="1:12" s="433" customFormat="1" ht="18" customHeight="1">
      <c r="A267" s="348"/>
      <c r="B267" s="348"/>
      <c r="C267" s="366" t="s">
        <v>299</v>
      </c>
      <c r="D267" s="367"/>
      <c r="E267" s="367"/>
      <c r="F267" s="367"/>
      <c r="G267" s="367"/>
      <c r="H267" s="500">
        <f>'Statement of Equity'!Q31</f>
        <v>1356210</v>
      </c>
      <c r="I267" s="500"/>
      <c r="J267" s="500">
        <f>-1670-610</f>
        <v>-2280</v>
      </c>
      <c r="K267" s="500"/>
      <c r="L267" s="500">
        <f>SUM(H267:J267)</f>
        <v>1353930</v>
      </c>
    </row>
    <row r="268" spans="3:12" ht="18.75" hidden="1">
      <c r="C268" s="339" t="s">
        <v>238</v>
      </c>
      <c r="H268" s="500"/>
      <c r="I268" s="500"/>
      <c r="J268" s="500"/>
      <c r="K268" s="500"/>
      <c r="L268" s="500"/>
    </row>
    <row r="269" spans="8:12" ht="18.75" hidden="1">
      <c r="H269" s="500"/>
      <c r="I269" s="500"/>
      <c r="J269" s="500"/>
      <c r="K269" s="500"/>
      <c r="L269" s="500"/>
    </row>
    <row r="270" spans="1:12" ht="15.75" customHeight="1" hidden="1">
      <c r="A270" s="348"/>
      <c r="B270" s="348"/>
      <c r="C270" s="354"/>
      <c r="D270" s="359"/>
      <c r="E270" s="359"/>
      <c r="F270" s="359"/>
      <c r="G270" s="385" t="s">
        <v>52</v>
      </c>
      <c r="H270" s="500"/>
      <c r="I270" s="500" t="s">
        <v>220</v>
      </c>
      <c r="J270" s="500"/>
      <c r="K270" s="500"/>
      <c r="L270" s="500"/>
    </row>
    <row r="271" spans="1:12" ht="15.75" customHeight="1" hidden="1" thickBot="1">
      <c r="A271" s="348"/>
      <c r="B271" s="348"/>
      <c r="C271" s="354"/>
      <c r="D271" s="359"/>
      <c r="E271" s="359"/>
      <c r="F271" s="359"/>
      <c r="G271" s="386" t="s">
        <v>219</v>
      </c>
      <c r="H271" s="500"/>
      <c r="I271" s="500" t="s">
        <v>219</v>
      </c>
      <c r="J271" s="500"/>
      <c r="K271" s="500"/>
      <c r="L271" s="500"/>
    </row>
    <row r="272" spans="1:12" ht="20.25" customHeight="1" hidden="1">
      <c r="A272" s="348"/>
      <c r="B272" s="348"/>
      <c r="C272" s="354"/>
      <c r="D272" s="359"/>
      <c r="E272" s="359"/>
      <c r="F272" s="359"/>
      <c r="G272" s="497" t="s">
        <v>120</v>
      </c>
      <c r="H272" s="500"/>
      <c r="I272" s="500" t="s">
        <v>120</v>
      </c>
      <c r="J272" s="500"/>
      <c r="K272" s="500"/>
      <c r="L272" s="500"/>
    </row>
    <row r="273" spans="8:12" ht="6.75" customHeight="1" hidden="1">
      <c r="H273" s="500"/>
      <c r="I273" s="500"/>
      <c r="J273" s="500"/>
      <c r="K273" s="500"/>
      <c r="L273" s="500"/>
    </row>
    <row r="274" spans="3:12" ht="18.75" hidden="1">
      <c r="C274" s="487" t="s">
        <v>80</v>
      </c>
      <c r="H274" s="500"/>
      <c r="I274" s="500"/>
      <c r="J274" s="500"/>
      <c r="K274" s="500"/>
      <c r="L274" s="500"/>
    </row>
    <row r="275" spans="3:12" ht="18.75" hidden="1">
      <c r="C275" s="339" t="s">
        <v>236</v>
      </c>
      <c r="G275" s="523">
        <v>215272</v>
      </c>
      <c r="H275" s="500"/>
      <c r="I275" s="500">
        <v>632050</v>
      </c>
      <c r="J275" s="500"/>
      <c r="K275" s="500"/>
      <c r="L275" s="500"/>
    </row>
    <row r="276" spans="3:12" ht="18.75" hidden="1">
      <c r="C276" s="339" t="s">
        <v>237</v>
      </c>
      <c r="G276" s="523">
        <v>19680</v>
      </c>
      <c r="H276" s="500"/>
      <c r="I276" s="500">
        <v>85336</v>
      </c>
      <c r="J276" s="500"/>
      <c r="K276" s="500"/>
      <c r="L276" s="500"/>
    </row>
    <row r="277" spans="3:12" ht="19.5" hidden="1" thickBot="1">
      <c r="C277" s="339" t="s">
        <v>124</v>
      </c>
      <c r="F277" s="452"/>
      <c r="G277" s="460">
        <v>234952</v>
      </c>
      <c r="H277" s="500"/>
      <c r="I277" s="500">
        <v>717386</v>
      </c>
      <c r="J277" s="500"/>
      <c r="K277" s="500"/>
      <c r="L277" s="500"/>
    </row>
    <row r="278" spans="8:12" ht="18.75" hidden="1">
      <c r="H278" s="500"/>
      <c r="I278" s="500"/>
      <c r="J278" s="500"/>
      <c r="K278" s="500"/>
      <c r="L278" s="500"/>
    </row>
    <row r="279" spans="8:12" ht="18.75" hidden="1">
      <c r="H279" s="500"/>
      <c r="I279" s="500"/>
      <c r="J279" s="500"/>
      <c r="K279" s="500"/>
      <c r="L279" s="500"/>
    </row>
    <row r="280" spans="8:12" ht="18.75" hidden="1">
      <c r="H280" s="500"/>
      <c r="I280" s="500"/>
      <c r="J280" s="500"/>
      <c r="K280" s="500"/>
      <c r="L280" s="500"/>
    </row>
    <row r="281" spans="8:12" ht="6.75" customHeight="1">
      <c r="H281" s="500"/>
      <c r="I281" s="500"/>
      <c r="J281" s="500"/>
      <c r="K281" s="500"/>
      <c r="L281" s="500"/>
    </row>
    <row r="282" spans="8:12" ht="18.75">
      <c r="H282" s="500"/>
      <c r="I282" s="500"/>
      <c r="J282" s="500"/>
      <c r="K282" s="500"/>
      <c r="L282" s="500"/>
    </row>
  </sheetData>
  <mergeCells count="83">
    <mergeCell ref="C131:L131"/>
    <mergeCell ref="C143:D143"/>
    <mergeCell ref="C98:L98"/>
    <mergeCell ref="D97:L97"/>
    <mergeCell ref="C99:L99"/>
    <mergeCell ref="C103:L103"/>
    <mergeCell ref="C104:L104"/>
    <mergeCell ref="C128:L128"/>
    <mergeCell ref="C100:L100"/>
    <mergeCell ref="D96:L96"/>
    <mergeCell ref="D92:L92"/>
    <mergeCell ref="D94:L94"/>
    <mergeCell ref="D95:L95"/>
    <mergeCell ref="D93:L93"/>
    <mergeCell ref="C91:L91"/>
    <mergeCell ref="C254:L254"/>
    <mergeCell ref="C13:L13"/>
    <mergeCell ref="C142:D142"/>
    <mergeCell ref="C147:D147"/>
    <mergeCell ref="C168:D168"/>
    <mergeCell ref="C46:L46"/>
    <mergeCell ref="C149:D150"/>
    <mergeCell ref="C185:L185"/>
    <mergeCell ref="C191:L191"/>
    <mergeCell ref="C14:L14"/>
    <mergeCell ref="C21:L21"/>
    <mergeCell ref="C19:L19"/>
    <mergeCell ref="C20:L20"/>
    <mergeCell ref="C18:L18"/>
    <mergeCell ref="C47:L47"/>
    <mergeCell ref="C54:L54"/>
    <mergeCell ref="C22:L22"/>
    <mergeCell ref="C24:L24"/>
    <mergeCell ref="C30:L30"/>
    <mergeCell ref="H36:I36"/>
    <mergeCell ref="C55:L55"/>
    <mergeCell ref="J57:L57"/>
    <mergeCell ref="C56:L56"/>
    <mergeCell ref="C79:I79"/>
    <mergeCell ref="C66:L66"/>
    <mergeCell ref="C68:L68"/>
    <mergeCell ref="C64:L64"/>
    <mergeCell ref="H73:I73"/>
    <mergeCell ref="C63:L63"/>
    <mergeCell ref="C62:L62"/>
    <mergeCell ref="C172:D172"/>
    <mergeCell ref="H175:H176"/>
    <mergeCell ref="I149:I150"/>
    <mergeCell ref="C173:D173"/>
    <mergeCell ref="E175:E176"/>
    <mergeCell ref="C174:D174"/>
    <mergeCell ref="E149:E150"/>
    <mergeCell ref="C169:D169"/>
    <mergeCell ref="G149:G150"/>
    <mergeCell ref="G175:G176"/>
    <mergeCell ref="C184:L184"/>
    <mergeCell ref="L175:L176"/>
    <mergeCell ref="C189:L189"/>
    <mergeCell ref="F175:F176"/>
    <mergeCell ref="G231:I231"/>
    <mergeCell ref="C209:L209"/>
    <mergeCell ref="C193:L193"/>
    <mergeCell ref="C206:L206"/>
    <mergeCell ref="C195:L195"/>
    <mergeCell ref="D202:L202"/>
    <mergeCell ref="D204:L204"/>
    <mergeCell ref="C198:L198"/>
    <mergeCell ref="C196:L196"/>
    <mergeCell ref="C229:L229"/>
    <mergeCell ref="C146:D146"/>
    <mergeCell ref="J149:J150"/>
    <mergeCell ref="F149:F150"/>
    <mergeCell ref="H149:H150"/>
    <mergeCell ref="C212:L212"/>
    <mergeCell ref="C211:L211"/>
    <mergeCell ref="C148:D148"/>
    <mergeCell ref="L149:L150"/>
    <mergeCell ref="K149:K150"/>
    <mergeCell ref="K175:K176"/>
    <mergeCell ref="I175:I176"/>
    <mergeCell ref="J175:J176"/>
    <mergeCell ref="C187:L187"/>
    <mergeCell ref="C186:L186"/>
  </mergeCells>
  <printOptions/>
  <pageMargins left="0.72" right="0.25" top="0.75" bottom="0.7" header="0.5" footer="0.3"/>
  <pageSetup fitToHeight="5" horizontalDpi="300" verticalDpi="300" orientation="portrait" paperSize="9" scale="75" r:id="rId1"/>
  <headerFooter alignWithMargins="0">
    <oddFooter>&amp;CPage &amp;P of &amp;N</oddFooter>
  </headerFooter>
  <rowBreaks count="6" manualBreakCount="6">
    <brk id="55" max="11" man="1"/>
    <brk id="101" max="11" man="1"/>
    <brk id="154" max="11" man="1"/>
    <brk id="191" max="11" man="1"/>
    <brk id="225" max="11" man="1"/>
    <brk id="26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BOUSTEAD MANAGEMENT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BOUSTEAD MANAGEMENTSERVICES</dc:creator>
  <cp:keywords/>
  <dc:description/>
  <cp:lastModifiedBy>josephine</cp:lastModifiedBy>
  <cp:lastPrinted>2003-12-02T03:46:05Z</cp:lastPrinted>
  <dcterms:created xsi:type="dcterms:W3CDTF">1998-02-04T06:25:46Z</dcterms:created>
  <dcterms:modified xsi:type="dcterms:W3CDTF">2003-12-02T03:59:54Z</dcterms:modified>
  <cp:category/>
  <cp:version/>
  <cp:contentType/>
  <cp:contentStatus/>
</cp:coreProperties>
</file>